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976EFCEA-CAD2-4C4C-B0B1-ACE96712EC82}" xr6:coauthVersionLast="45" xr6:coauthVersionMax="45" xr10:uidLastSave="{00000000-0000-0000-0000-000000000000}"/>
  <bookViews>
    <workbookView xWindow="11565" yWindow="990" windowWidth="26085" windowHeight="19470" xr2:uid="{00000000-000D-0000-FFFF-FFFF00000000}"/>
  </bookViews>
  <sheets>
    <sheet name="Land Cover" sheetId="1" r:id="rId1"/>
    <sheet name="NPP" sheetId="2" r:id="rId2"/>
    <sheet name="NFA Result" sheetId="3" r:id="rId3"/>
  </sheets>
  <externalReferences>
    <externalReference r:id="rId4"/>
  </externalReferences>
  <definedNames>
    <definedName name="eqf">[1]eqf!$A$7:$B$13</definedName>
    <definedName name="iyf">[1]iyf!$A$7:$B$12</definedName>
    <definedName name="yf">[1]yf!$A$5:$D$12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Q3" i="1" l="1"/>
  <c r="AR3" i="1"/>
  <c r="AS3" i="1"/>
  <c r="AT3" i="1"/>
  <c r="AU3" i="1"/>
  <c r="AV3" i="1"/>
  <c r="AF3" i="1"/>
  <c r="AG3" i="1"/>
  <c r="AH3" i="1"/>
  <c r="AI3" i="1"/>
  <c r="AU4" i="1" s="1"/>
  <c r="AJ3" i="1"/>
  <c r="AE3" i="1"/>
  <c r="AQ4" i="1" s="1"/>
  <c r="AV2" i="1"/>
  <c r="AU2" i="1"/>
  <c r="AT2" i="1"/>
  <c r="AS2" i="1"/>
  <c r="AR2" i="1"/>
  <c r="AQ2" i="1"/>
  <c r="AR4" i="1"/>
  <c r="AS4" i="1"/>
  <c r="AT4" i="1"/>
  <c r="AR5" i="1"/>
  <c r="AS5" i="1"/>
  <c r="AT5" i="1"/>
  <c r="AU5" i="1"/>
  <c r="AR6" i="1"/>
  <c r="AS6" i="1"/>
  <c r="AT6" i="1"/>
  <c r="AU6" i="1"/>
  <c r="AR7" i="1"/>
  <c r="AS7" i="1"/>
  <c r="AT7" i="1"/>
  <c r="AU7" i="1"/>
  <c r="AR8" i="1"/>
  <c r="AS8" i="1"/>
  <c r="AT8" i="1"/>
  <c r="AU8" i="1"/>
  <c r="AR9" i="1"/>
  <c r="AS9" i="1"/>
  <c r="AT9" i="1"/>
  <c r="AU9" i="1"/>
  <c r="AR10" i="1"/>
  <c r="AS10" i="1"/>
  <c r="AT10" i="1"/>
  <c r="AU10" i="1"/>
  <c r="AR11" i="1"/>
  <c r="AS11" i="1"/>
  <c r="AT11" i="1"/>
  <c r="AU11" i="1"/>
  <c r="AR12" i="1"/>
  <c r="AS12" i="1"/>
  <c r="AT12" i="1"/>
  <c r="AU12" i="1"/>
  <c r="AR13" i="1"/>
  <c r="AS13" i="1"/>
  <c r="AT13" i="1"/>
  <c r="AU13" i="1"/>
  <c r="AR14" i="1"/>
  <c r="AS14" i="1"/>
  <c r="AT14" i="1"/>
  <c r="AU14" i="1"/>
  <c r="AR15" i="1"/>
  <c r="AS15" i="1"/>
  <c r="AT15" i="1"/>
  <c r="AU15" i="1"/>
  <c r="AQ5" i="1"/>
  <c r="AQ6" i="1"/>
  <c r="AQ7" i="1"/>
  <c r="AQ8" i="1"/>
  <c r="AQ9" i="1"/>
  <c r="AQ10" i="1"/>
  <c r="AQ11" i="1"/>
  <c r="AQ12" i="1"/>
  <c r="AQ13" i="1"/>
  <c r="AQ14" i="1"/>
  <c r="AQ15" i="1"/>
  <c r="AM2" i="1"/>
  <c r="AN2" i="1"/>
  <c r="AP2" i="1"/>
  <c r="AK2" i="1"/>
  <c r="N4" i="1"/>
  <c r="N5" i="1"/>
  <c r="N6" i="1"/>
  <c r="N7" i="1"/>
  <c r="N8" i="1"/>
  <c r="N9" i="1"/>
  <c r="N10" i="1"/>
  <c r="N11" i="1"/>
  <c r="N12" i="1"/>
  <c r="N13" i="1"/>
  <c r="N14" i="1"/>
  <c r="N15" i="1"/>
  <c r="N3" i="1"/>
  <c r="O3" i="2"/>
  <c r="O5" i="2" s="1"/>
  <c r="P3" i="2"/>
  <c r="AA3" i="1" s="1"/>
  <c r="Q3" i="2"/>
  <c r="Q4" i="2" s="1"/>
  <c r="Q5" i="2" s="1"/>
  <c r="Q6" i="2" s="1"/>
  <c r="Q7" i="2" s="1"/>
  <c r="R3" i="2"/>
  <c r="R4" i="2" s="1"/>
  <c r="R5" i="2" s="1"/>
  <c r="R6" i="2" s="1"/>
  <c r="R7" i="2" s="1"/>
  <c r="S3" i="2"/>
  <c r="S4" i="2" s="1"/>
  <c r="S5" i="2" s="1"/>
  <c r="S6" i="2" s="1"/>
  <c r="S7" i="2" s="1"/>
  <c r="P4" i="2"/>
  <c r="AA4" i="1" s="1"/>
  <c r="O9" i="2"/>
  <c r="AA2" i="1"/>
  <c r="AF2" i="1" s="1"/>
  <c r="AL2" i="1" s="1"/>
  <c r="AB2" i="1"/>
  <c r="AG2" i="1" s="1"/>
  <c r="AC2" i="1"/>
  <c r="AH2" i="1" s="1"/>
  <c r="AD2" i="1"/>
  <c r="AI2" i="1" s="1"/>
  <c r="AO2" i="1" s="1"/>
  <c r="AC3" i="1"/>
  <c r="V2" i="1"/>
  <c r="W2" i="1"/>
  <c r="X2" i="1"/>
  <c r="Y2" i="1"/>
  <c r="Z2" i="1"/>
  <c r="AE2" i="1" s="1"/>
  <c r="U2" i="1"/>
  <c r="U1" i="1"/>
  <c r="N3" i="2"/>
  <c r="Y3" i="1" s="1"/>
  <c r="K3" i="2"/>
  <c r="V3" i="1" s="1"/>
  <c r="L3" i="2"/>
  <c r="L4" i="2" s="1"/>
  <c r="W4" i="1" s="1"/>
  <c r="M3" i="2"/>
  <c r="M4" i="2" s="1"/>
  <c r="X4" i="1" s="1"/>
  <c r="J3" i="2"/>
  <c r="J8" i="2" s="1"/>
  <c r="O14" i="2" l="1"/>
  <c r="AD3" i="1"/>
  <c r="AO3" i="1" s="1"/>
  <c r="O13" i="2"/>
  <c r="AD4" i="1"/>
  <c r="O4" i="2"/>
  <c r="Z4" i="1" s="1"/>
  <c r="O11" i="2"/>
  <c r="Z11" i="1" s="1"/>
  <c r="O7" i="2"/>
  <c r="O15" i="2"/>
  <c r="Z15" i="1" s="1"/>
  <c r="O10" i="2"/>
  <c r="O6" i="2"/>
  <c r="Z3" i="1"/>
  <c r="O12" i="2"/>
  <c r="O8" i="2"/>
  <c r="K15" i="2"/>
  <c r="V15" i="1" s="1"/>
  <c r="K11" i="2"/>
  <c r="V11" i="1" s="1"/>
  <c r="K7" i="2"/>
  <c r="V7" i="1" s="1"/>
  <c r="J15" i="2"/>
  <c r="U15" i="1" s="1"/>
  <c r="K14" i="2"/>
  <c r="V14" i="1" s="1"/>
  <c r="K10" i="2"/>
  <c r="V10" i="1" s="1"/>
  <c r="K6" i="2"/>
  <c r="V6" i="1" s="1"/>
  <c r="AL3" i="1"/>
  <c r="J11" i="2"/>
  <c r="U11" i="1" s="1"/>
  <c r="K13" i="2"/>
  <c r="V13" i="1" s="1"/>
  <c r="K9" i="2"/>
  <c r="V9" i="1" s="1"/>
  <c r="K5" i="2"/>
  <c r="V5" i="1" s="1"/>
  <c r="X3" i="1"/>
  <c r="AN3" i="1" s="1"/>
  <c r="J7" i="2"/>
  <c r="K12" i="2"/>
  <c r="V12" i="1" s="1"/>
  <c r="K8" i="2"/>
  <c r="V8" i="1" s="1"/>
  <c r="K4" i="2"/>
  <c r="V4" i="1" s="1"/>
  <c r="AF4" i="1" s="1"/>
  <c r="AL4" i="1" s="1"/>
  <c r="U3" i="1"/>
  <c r="W3" i="1"/>
  <c r="AB3" i="1"/>
  <c r="J14" i="2"/>
  <c r="J10" i="2"/>
  <c r="J6" i="2"/>
  <c r="U6" i="1" s="1"/>
  <c r="N15" i="2"/>
  <c r="N14" i="2"/>
  <c r="N13" i="2"/>
  <c r="N12" i="2"/>
  <c r="N11" i="2"/>
  <c r="N10" i="2"/>
  <c r="N9" i="2"/>
  <c r="N8" i="2"/>
  <c r="N7" i="2"/>
  <c r="N6" i="2"/>
  <c r="N5" i="2"/>
  <c r="Y5" i="1" s="1"/>
  <c r="N4" i="2"/>
  <c r="Y4" i="1" s="1"/>
  <c r="P5" i="2"/>
  <c r="J13" i="2"/>
  <c r="U13" i="1" s="1"/>
  <c r="J9" i="2"/>
  <c r="J5" i="2"/>
  <c r="U5" i="1" s="1"/>
  <c r="M15" i="2"/>
  <c r="X15" i="1" s="1"/>
  <c r="M14" i="2"/>
  <c r="X14" i="1" s="1"/>
  <c r="M13" i="2"/>
  <c r="X13" i="1" s="1"/>
  <c r="M12" i="2"/>
  <c r="X12" i="1" s="1"/>
  <c r="M11" i="2"/>
  <c r="X11" i="1" s="1"/>
  <c r="M10" i="2"/>
  <c r="X10" i="1" s="1"/>
  <c r="M9" i="2"/>
  <c r="X9" i="1" s="1"/>
  <c r="M8" i="2"/>
  <c r="X8" i="1" s="1"/>
  <c r="M7" i="2"/>
  <c r="X7" i="1" s="1"/>
  <c r="M6" i="2"/>
  <c r="X6" i="1" s="1"/>
  <c r="M5" i="2"/>
  <c r="X5" i="1" s="1"/>
  <c r="J4" i="2"/>
  <c r="U4" i="1" s="1"/>
  <c r="AE4" i="1" s="1"/>
  <c r="AK4" i="1" s="1"/>
  <c r="J12" i="2"/>
  <c r="U12" i="1" s="1"/>
  <c r="L15" i="2"/>
  <c r="W15" i="1" s="1"/>
  <c r="L14" i="2"/>
  <c r="W14" i="1" s="1"/>
  <c r="L13" i="2"/>
  <c r="W13" i="1" s="1"/>
  <c r="L12" i="2"/>
  <c r="W12" i="1" s="1"/>
  <c r="L11" i="2"/>
  <c r="W11" i="1" s="1"/>
  <c r="L10" i="2"/>
  <c r="W10" i="1" s="1"/>
  <c r="L9" i="2"/>
  <c r="W9" i="1" s="1"/>
  <c r="L8" i="2"/>
  <c r="W8" i="1" s="1"/>
  <c r="L7" i="2"/>
  <c r="W7" i="1" s="1"/>
  <c r="L6" i="2"/>
  <c r="W6" i="1" s="1"/>
  <c r="L5" i="2"/>
  <c r="W5" i="1" s="1"/>
  <c r="AK3" i="1"/>
  <c r="AB5" i="1"/>
  <c r="AB6" i="1"/>
  <c r="AB4" i="1"/>
  <c r="AG4" i="1" s="1"/>
  <c r="AM4" i="1" s="1"/>
  <c r="AC4" i="1"/>
  <c r="AH4" i="1" s="1"/>
  <c r="AN4" i="1" s="1"/>
  <c r="AB7" i="1"/>
  <c r="AG7" i="1" s="1"/>
  <c r="AM7" i="1" s="1"/>
  <c r="Q8" i="2"/>
  <c r="Z10" i="1"/>
  <c r="Z13" i="1"/>
  <c r="Z5" i="1"/>
  <c r="Z14" i="1"/>
  <c r="Z6" i="1"/>
  <c r="Z9" i="1"/>
  <c r="Z8" i="1"/>
  <c r="Z7" i="1"/>
  <c r="U8" i="1"/>
  <c r="U7" i="1"/>
  <c r="U14" i="1"/>
  <c r="U10" i="1"/>
  <c r="U9" i="1"/>
  <c r="AI4" i="1" l="1"/>
  <c r="AO4" i="1" s="1"/>
  <c r="AE8" i="1"/>
  <c r="AK8" i="1" s="1"/>
  <c r="AE5" i="1"/>
  <c r="AK5" i="1" s="1"/>
  <c r="AE10" i="1"/>
  <c r="AK10" i="1" s="1"/>
  <c r="AE9" i="1"/>
  <c r="AK9" i="1" s="1"/>
  <c r="AG6" i="1"/>
  <c r="AM6" i="1" s="1"/>
  <c r="AM3" i="1"/>
  <c r="P6" i="2"/>
  <c r="AA5" i="1"/>
  <c r="AF5" i="1" s="1"/>
  <c r="AL5" i="1" s="1"/>
  <c r="AG5" i="1"/>
  <c r="AM5" i="1" s="1"/>
  <c r="AJ4" i="1"/>
  <c r="AP4" i="1" s="1"/>
  <c r="AC5" i="1"/>
  <c r="AH5" i="1" s="1"/>
  <c r="AN5" i="1" s="1"/>
  <c r="AD5" i="1"/>
  <c r="AI5" i="1" s="1"/>
  <c r="AO5" i="1" s="1"/>
  <c r="Q9" i="2"/>
  <c r="AB8" i="1"/>
  <c r="AG8" i="1" s="1"/>
  <c r="AM8" i="1" s="1"/>
  <c r="AE6" i="1"/>
  <c r="AK6" i="1" s="1"/>
  <c r="AE11" i="1"/>
  <c r="AK11" i="1" s="1"/>
  <c r="AE14" i="1"/>
  <c r="AK14" i="1" s="1"/>
  <c r="AE13" i="1"/>
  <c r="AK13" i="1" s="1"/>
  <c r="AE7" i="1"/>
  <c r="AK7" i="1" s="1"/>
  <c r="AE15" i="1"/>
  <c r="AK15" i="1" s="1"/>
  <c r="Z12" i="1"/>
  <c r="AE12" i="1" s="1"/>
  <c r="AK12" i="1" s="1"/>
  <c r="Y6" i="1"/>
  <c r="AP3" i="1" l="1"/>
  <c r="AV6" i="1"/>
  <c r="AV10" i="1"/>
  <c r="AV14" i="1"/>
  <c r="AV13" i="1"/>
  <c r="AV7" i="1"/>
  <c r="AV11" i="1"/>
  <c r="AV15" i="1"/>
  <c r="AV4" i="1"/>
  <c r="AV8" i="1"/>
  <c r="AV12" i="1"/>
  <c r="AV5" i="1"/>
  <c r="AV9" i="1"/>
  <c r="AJ5" i="1"/>
  <c r="AP5" i="1" s="1"/>
  <c r="P7" i="2"/>
  <c r="AA6" i="1"/>
  <c r="AF6" i="1" s="1"/>
  <c r="AL6" i="1" s="1"/>
  <c r="AB9" i="1"/>
  <c r="AG9" i="1" s="1"/>
  <c r="AM9" i="1" s="1"/>
  <c r="Q10" i="2"/>
  <c r="AC6" i="1"/>
  <c r="AH6" i="1" s="1"/>
  <c r="AN6" i="1" s="1"/>
  <c r="AD6" i="1"/>
  <c r="AI6" i="1" s="1"/>
  <c r="Y7" i="1"/>
  <c r="AJ6" i="1" l="1"/>
  <c r="AP6" i="1" s="1"/>
  <c r="AO6" i="1"/>
  <c r="AA7" i="1"/>
  <c r="AF7" i="1" s="1"/>
  <c r="AL7" i="1" s="1"/>
  <c r="P8" i="2"/>
  <c r="AD7" i="1"/>
  <c r="AI7" i="1" s="1"/>
  <c r="AO7" i="1" s="1"/>
  <c r="S8" i="2"/>
  <c r="Q11" i="2"/>
  <c r="AB10" i="1"/>
  <c r="AG10" i="1" s="1"/>
  <c r="AM10" i="1" s="1"/>
  <c r="R8" i="2"/>
  <c r="AC7" i="1"/>
  <c r="AH7" i="1" s="1"/>
  <c r="AN7" i="1" s="1"/>
  <c r="Y8" i="1"/>
  <c r="AA8" i="1" l="1"/>
  <c r="AF8" i="1" s="1"/>
  <c r="AL8" i="1" s="1"/>
  <c r="P9" i="2"/>
  <c r="AJ7" i="1"/>
  <c r="AP7" i="1" s="1"/>
  <c r="AB11" i="1"/>
  <c r="AG11" i="1" s="1"/>
  <c r="AM11" i="1" s="1"/>
  <c r="Q12" i="2"/>
  <c r="S9" i="2"/>
  <c r="AD8" i="1"/>
  <c r="AI8" i="1" s="1"/>
  <c r="AO8" i="1" s="1"/>
  <c r="AC8" i="1"/>
  <c r="AH8" i="1" s="1"/>
  <c r="AN8" i="1" s="1"/>
  <c r="R9" i="2"/>
  <c r="Y9" i="1"/>
  <c r="AA9" i="1" l="1"/>
  <c r="AF9" i="1" s="1"/>
  <c r="AL9" i="1" s="1"/>
  <c r="P10" i="2"/>
  <c r="AJ8" i="1"/>
  <c r="AP8" i="1" s="1"/>
  <c r="AD9" i="1"/>
  <c r="AI9" i="1" s="1"/>
  <c r="AO9" i="1" s="1"/>
  <c r="S10" i="2"/>
  <c r="AC9" i="1"/>
  <c r="AH9" i="1" s="1"/>
  <c r="AN9" i="1" s="1"/>
  <c r="R10" i="2"/>
  <c r="AB12" i="1"/>
  <c r="AG12" i="1" s="1"/>
  <c r="AM12" i="1" s="1"/>
  <c r="Q13" i="2"/>
  <c r="Y10" i="1"/>
  <c r="AA10" i="1" l="1"/>
  <c r="AF10" i="1" s="1"/>
  <c r="AL10" i="1" s="1"/>
  <c r="P11" i="2"/>
  <c r="AJ9" i="1"/>
  <c r="AP9" i="1" s="1"/>
  <c r="AC10" i="1"/>
  <c r="AH10" i="1" s="1"/>
  <c r="AN10" i="1" s="1"/>
  <c r="R11" i="2"/>
  <c r="AB13" i="1"/>
  <c r="AG13" i="1" s="1"/>
  <c r="AM13" i="1" s="1"/>
  <c r="Q14" i="2"/>
  <c r="AD10" i="1"/>
  <c r="AI10" i="1" s="1"/>
  <c r="AO10" i="1" s="1"/>
  <c r="S11" i="2"/>
  <c r="Y11" i="1"/>
  <c r="P12" i="2" l="1"/>
  <c r="AA11" i="1"/>
  <c r="AF11" i="1" s="1"/>
  <c r="AL11" i="1" s="1"/>
  <c r="AJ10" i="1"/>
  <c r="AP10" i="1" s="1"/>
  <c r="Q15" i="2"/>
  <c r="AB15" i="1" s="1"/>
  <c r="AG15" i="1" s="1"/>
  <c r="AM15" i="1" s="1"/>
  <c r="AB14" i="1"/>
  <c r="AG14" i="1" s="1"/>
  <c r="AM14" i="1" s="1"/>
  <c r="R12" i="2"/>
  <c r="AC11" i="1"/>
  <c r="AH11" i="1" s="1"/>
  <c r="AN11" i="1" s="1"/>
  <c r="AD11" i="1"/>
  <c r="AI11" i="1" s="1"/>
  <c r="AO11" i="1" s="1"/>
  <c r="S12" i="2"/>
  <c r="Y12" i="1"/>
  <c r="P13" i="2" l="1"/>
  <c r="AA12" i="1"/>
  <c r="AF12" i="1" s="1"/>
  <c r="AL12" i="1" s="1"/>
  <c r="AJ11" i="1"/>
  <c r="AP11" i="1" s="1"/>
  <c r="R13" i="2"/>
  <c r="AC12" i="1"/>
  <c r="AH12" i="1" s="1"/>
  <c r="AN12" i="1" s="1"/>
  <c r="S13" i="2"/>
  <c r="AD12" i="1"/>
  <c r="AI12" i="1" s="1"/>
  <c r="AO12" i="1" s="1"/>
  <c r="Y13" i="1"/>
  <c r="P14" i="2" l="1"/>
  <c r="AA13" i="1"/>
  <c r="AF13" i="1" s="1"/>
  <c r="AL13" i="1" s="1"/>
  <c r="AJ12" i="1"/>
  <c r="AP12" i="1" s="1"/>
  <c r="AD13" i="1"/>
  <c r="AI13" i="1" s="1"/>
  <c r="AO13" i="1" s="1"/>
  <c r="S14" i="2"/>
  <c r="R14" i="2"/>
  <c r="AC13" i="1"/>
  <c r="AH13" i="1" s="1"/>
  <c r="AN13" i="1" s="1"/>
  <c r="Y14" i="1"/>
  <c r="Y15" i="1"/>
  <c r="P15" i="2" l="1"/>
  <c r="AA15" i="1" s="1"/>
  <c r="AF15" i="1" s="1"/>
  <c r="AL15" i="1" s="1"/>
  <c r="AA14" i="1"/>
  <c r="AF14" i="1" s="1"/>
  <c r="AL14" i="1" s="1"/>
  <c r="AJ13" i="1"/>
  <c r="AP13" i="1" s="1"/>
  <c r="AC14" i="1"/>
  <c r="AH14" i="1" s="1"/>
  <c r="AN14" i="1" s="1"/>
  <c r="R15" i="2"/>
  <c r="AC15" i="1" s="1"/>
  <c r="AH15" i="1" s="1"/>
  <c r="AN15" i="1" s="1"/>
  <c r="AD14" i="1"/>
  <c r="AI14" i="1" s="1"/>
  <c r="AO14" i="1" s="1"/>
  <c r="S15" i="2"/>
  <c r="AD15" i="1" s="1"/>
  <c r="AI15" i="1" s="1"/>
  <c r="AO15" i="1" s="1"/>
  <c r="AJ14" i="1" l="1"/>
  <c r="AP14" i="1" s="1"/>
  <c r="AJ15" i="1"/>
  <c r="AP15" i="1" s="1"/>
</calcChain>
</file>

<file path=xl/sharedStrings.xml><?xml version="1.0" encoding="utf-8"?>
<sst xmlns="http://schemas.openxmlformats.org/spreadsheetml/2006/main" count="106" uniqueCount="60">
  <si>
    <t>NPP (Mean)</t>
  </si>
  <si>
    <t>Region</t>
  </si>
  <si>
    <t>Crop Land</t>
  </si>
  <si>
    <t>Fishing Grounds - inland</t>
  </si>
  <si>
    <t>Forest Land</t>
  </si>
  <si>
    <t>Grazing Land</t>
  </si>
  <si>
    <t>Infrastructure</t>
  </si>
  <si>
    <t>none productive land</t>
  </si>
  <si>
    <t>SLOVENIA</t>
  </si>
  <si>
    <t>Pomurska</t>
  </si>
  <si>
    <t>Podravska</t>
  </si>
  <si>
    <t>Koroska</t>
  </si>
  <si>
    <t>Savinjska</t>
  </si>
  <si>
    <t>Zasavska</t>
  </si>
  <si>
    <t>Posavska</t>
  </si>
  <si>
    <t>Jugovzhodna Slovenija</t>
  </si>
  <si>
    <t>Primorsko-notranjska</t>
  </si>
  <si>
    <t>Osrednjeslovenska</t>
  </si>
  <si>
    <t>Gorenjska</t>
  </si>
  <si>
    <t>Goriska</t>
  </si>
  <si>
    <t>Obalno-kraska</t>
  </si>
  <si>
    <t>Region average</t>
  </si>
  <si>
    <t>SLU - Slovenia Land Use</t>
  </si>
  <si>
    <t>Area [ha]</t>
  </si>
  <si>
    <t>Share [%]</t>
  </si>
  <si>
    <t>NutS Code</t>
  </si>
  <si>
    <t>Population (31. 7. 2019)</t>
  </si>
  <si>
    <t>Area SLU [ha]</t>
  </si>
  <si>
    <t>Difference [ha]</t>
  </si>
  <si>
    <t>Mistake [%]</t>
  </si>
  <si>
    <t>SI031</t>
  </si>
  <si>
    <t>SI032</t>
  </si>
  <si>
    <t>SI033</t>
  </si>
  <si>
    <t>SI034</t>
  </si>
  <si>
    <t>SI035</t>
  </si>
  <si>
    <t>SI036</t>
  </si>
  <si>
    <t>SI037</t>
  </si>
  <si>
    <t>SI038</t>
  </si>
  <si>
    <t>SI041</t>
  </si>
  <si>
    <t>SI042</t>
  </si>
  <si>
    <t>SI043</t>
  </si>
  <si>
    <t>SI044</t>
  </si>
  <si>
    <t>Biocapacity</t>
  </si>
  <si>
    <t>Biocapacity [gha]</t>
  </si>
  <si>
    <t>Land Cover</t>
  </si>
  <si>
    <t>Area</t>
  </si>
  <si>
    <t>YF</t>
  </si>
  <si>
    <t>IYF</t>
  </si>
  <si>
    <t>EQF</t>
  </si>
  <si>
    <t>[-]</t>
  </si>
  <si>
    <t>[ha]</t>
  </si>
  <si>
    <t>[wha ha-1]</t>
  </si>
  <si>
    <t>[gha wha-1]</t>
  </si>
  <si>
    <t>[gha]</t>
  </si>
  <si>
    <t>Marine Fishing Grounds</t>
  </si>
  <si>
    <t>Inland Fishing Grounds</t>
  </si>
  <si>
    <t>Fishing Grounds</t>
  </si>
  <si>
    <t>Total</t>
  </si>
  <si>
    <t>Slovenia 2016 (NFA 2019) Modified Area</t>
  </si>
  <si>
    <t>Biocapacity per capita [gha]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</si>
</sst>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  <numFmt numFmtId="167" formatCode="_-* #,##0.000\ _€_-;\-* #,##0.000\ _€_-;_-* &quot;-&quot;??\ _€_-;_-@_-"/>
    <numFmt numFmtId="168" formatCode="#,##0;;\-;"/>
    <numFmt numFmtId="169" formatCode="#,##0.00;;\-;"/>
    <numFmt numFmtId="170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9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0" fillId="0" borderId="1" xfId="0" applyBorder="1"/>
    <xf numFmtId="0" fontId="0" fillId="4" borderId="2" xfId="0" applyFill="1" applyBorder="1"/>
    <xf numFmtId="0" fontId="0" fillId="5" borderId="2" xfId="0" applyFill="1" applyBorder="1"/>
    <xf numFmtId="165" fontId="0" fillId="6" borderId="1" xfId="1" applyNumberFormat="1" applyFont="1" applyFill="1" applyBorder="1"/>
    <xf numFmtId="165" fontId="0" fillId="0" borderId="1" xfId="1" applyNumberFormat="1" applyFont="1" applyBorder="1"/>
    <xf numFmtId="165" fontId="0" fillId="0" borderId="1" xfId="1" applyNumberFormat="1" applyFont="1" applyFill="1" applyBorder="1"/>
    <xf numFmtId="0" fontId="0" fillId="5" borderId="1" xfId="0" applyFill="1" applyBorder="1"/>
    <xf numFmtId="0" fontId="2" fillId="0" borderId="0" xfId="0" applyFont="1" applyFill="1"/>
    <xf numFmtId="3" fontId="0" fillId="0" borderId="1" xfId="0" applyNumberFormat="1" applyBorder="1"/>
    <xf numFmtId="165" fontId="0" fillId="0" borderId="1" xfId="0" applyNumberFormat="1" applyBorder="1"/>
    <xf numFmtId="166" fontId="0" fillId="0" borderId="1" xfId="0" applyNumberFormat="1" applyFill="1" applyBorder="1"/>
    <xf numFmtId="165" fontId="2" fillId="0" borderId="3" xfId="1" applyNumberFormat="1" applyFont="1" applyFill="1" applyBorder="1"/>
    <xf numFmtId="165" fontId="0" fillId="0" borderId="5" xfId="1" applyNumberFormat="1" applyFont="1" applyFill="1" applyBorder="1"/>
    <xf numFmtId="0" fontId="0" fillId="0" borderId="4" xfId="0" applyBorder="1"/>
    <xf numFmtId="165" fontId="0" fillId="6" borderId="4" xfId="1" applyNumberFormat="1" applyFont="1" applyFill="1" applyBorder="1"/>
    <xf numFmtId="165" fontId="0" fillId="0" borderId="4" xfId="1" applyNumberFormat="1" applyFont="1" applyFill="1" applyBorder="1"/>
    <xf numFmtId="165" fontId="0" fillId="0" borderId="7" xfId="1" applyNumberFormat="1" applyFont="1" applyFill="1" applyBorder="1"/>
    <xf numFmtId="0" fontId="2" fillId="0" borderId="6" xfId="0" applyFont="1" applyFill="1" applyBorder="1"/>
    <xf numFmtId="165" fontId="2" fillId="6" borderId="6" xfId="1" applyNumberFormat="1" applyFont="1" applyFill="1" applyBorder="1"/>
    <xf numFmtId="165" fontId="2" fillId="0" borderId="6" xfId="1" applyNumberFormat="1" applyFont="1" applyFill="1" applyBorder="1"/>
    <xf numFmtId="165" fontId="2" fillId="0" borderId="8" xfId="1" applyNumberFormat="1" applyFont="1" applyFill="1" applyBorder="1"/>
    <xf numFmtId="0" fontId="0" fillId="5" borderId="9" xfId="0" applyFill="1" applyBorder="1"/>
    <xf numFmtId="165" fontId="2" fillId="0" borderId="10" xfId="1" applyNumberFormat="1" applyFont="1" applyFill="1" applyBorder="1"/>
    <xf numFmtId="0" fontId="0" fillId="5" borderId="11" xfId="0" applyFill="1" applyBorder="1"/>
    <xf numFmtId="165" fontId="2" fillId="0" borderId="12" xfId="1" applyNumberFormat="1" applyFont="1" applyFill="1" applyBorder="1"/>
    <xf numFmtId="0" fontId="0" fillId="4" borderId="10" xfId="0" applyFill="1" applyBorder="1"/>
    <xf numFmtId="165" fontId="2" fillId="6" borderId="14" xfId="1" applyNumberFormat="1" applyFont="1" applyFill="1" applyBorder="1"/>
    <xf numFmtId="165" fontId="0" fillId="6" borderId="15" xfId="1" applyNumberFormat="1" applyFont="1" applyFill="1" applyBorder="1"/>
    <xf numFmtId="165" fontId="0" fillId="6" borderId="3" xfId="1" applyNumberFormat="1" applyFont="1" applyFill="1" applyBorder="1"/>
    <xf numFmtId="0" fontId="0" fillId="0" borderId="5" xfId="0" applyBorder="1"/>
    <xf numFmtId="0" fontId="2" fillId="3" borderId="11" xfId="0" applyFont="1" applyFill="1" applyBorder="1"/>
    <xf numFmtId="0" fontId="2" fillId="0" borderId="12" xfId="0" applyFont="1" applyFill="1" applyBorder="1"/>
    <xf numFmtId="0" fontId="0" fillId="0" borderId="7" xfId="0" applyBorder="1"/>
    <xf numFmtId="165" fontId="0" fillId="0" borderId="3" xfId="1" applyNumberFormat="1" applyFont="1" applyBorder="1"/>
    <xf numFmtId="167" fontId="0" fillId="0" borderId="5" xfId="0" applyNumberFormat="1" applyBorder="1"/>
    <xf numFmtId="0" fontId="0" fillId="5" borderId="5" xfId="0" applyFill="1" applyBorder="1"/>
    <xf numFmtId="165" fontId="0" fillId="0" borderId="5" xfId="1" applyNumberFormat="1" applyFont="1" applyBorder="1"/>
    <xf numFmtId="165" fontId="0" fillId="0" borderId="4" xfId="1" applyNumberFormat="1" applyFont="1" applyBorder="1"/>
    <xf numFmtId="3" fontId="0" fillId="0" borderId="4" xfId="0" applyNumberFormat="1" applyBorder="1"/>
    <xf numFmtId="165" fontId="0" fillId="0" borderId="4" xfId="0" applyNumberFormat="1" applyBorder="1"/>
    <xf numFmtId="167" fontId="0" fillId="0" borderId="7" xfId="0" applyNumberFormat="1" applyBorder="1"/>
    <xf numFmtId="165" fontId="0" fillId="0" borderId="15" xfId="1" applyNumberFormat="1" applyFont="1" applyBorder="1"/>
    <xf numFmtId="165" fontId="0" fillId="0" borderId="7" xfId="1" applyNumberFormat="1" applyFont="1" applyBorder="1"/>
    <xf numFmtId="166" fontId="0" fillId="0" borderId="4" xfId="0" applyNumberFormat="1" applyFill="1" applyBorder="1"/>
    <xf numFmtId="165" fontId="2" fillId="0" borderId="6" xfId="0" applyNumberFormat="1" applyFont="1" applyFill="1" applyBorder="1"/>
    <xf numFmtId="165" fontId="2" fillId="0" borderId="12" xfId="0" applyNumberFormat="1" applyFont="1" applyFill="1" applyBorder="1"/>
    <xf numFmtId="165" fontId="2" fillId="0" borderId="14" xfId="0" applyNumberFormat="1" applyFont="1" applyFill="1" applyBorder="1"/>
    <xf numFmtId="166" fontId="2" fillId="0" borderId="6" xfId="0" applyNumberFormat="1" applyFont="1" applyFill="1" applyBorder="1"/>
    <xf numFmtId="165" fontId="2" fillId="0" borderId="17" xfId="0" applyNumberFormat="1" applyFont="1" applyFill="1" applyBorder="1"/>
    <xf numFmtId="165" fontId="0" fillId="0" borderId="18" xfId="1" applyNumberFormat="1" applyFont="1" applyBorder="1"/>
    <xf numFmtId="165" fontId="0" fillId="0" borderId="16" xfId="1" applyNumberFormat="1" applyFont="1" applyBorder="1"/>
    <xf numFmtId="0" fontId="3" fillId="11" borderId="2" xfId="0" applyFont="1" applyFill="1" applyBorder="1" applyAlignment="1">
      <alignment horizontal="center"/>
    </xf>
    <xf numFmtId="2" fontId="4" fillId="11" borderId="4" xfId="0" applyNumberFormat="1" applyFont="1" applyFill="1" applyBorder="1" applyAlignment="1">
      <alignment horizontal="center"/>
    </xf>
    <xf numFmtId="0" fontId="5" fillId="0" borderId="19" xfId="0" applyFont="1" applyBorder="1"/>
    <xf numFmtId="0" fontId="0" fillId="0" borderId="19" xfId="0" applyBorder="1"/>
    <xf numFmtId="0" fontId="3" fillId="11" borderId="20" xfId="0" applyFont="1" applyFill="1" applyBorder="1" applyAlignment="1">
      <alignment horizontal="center"/>
    </xf>
    <xf numFmtId="2" fontId="4" fillId="11" borderId="18" xfId="0" applyNumberFormat="1" applyFont="1" applyFill="1" applyBorder="1" applyAlignment="1">
      <alignment horizontal="center"/>
    </xf>
    <xf numFmtId="164" fontId="0" fillId="0" borderId="0" xfId="1" applyFont="1" applyAlignment="1">
      <alignment horizontal="right"/>
    </xf>
    <xf numFmtId="164" fontId="0" fillId="0" borderId="18" xfId="1" applyFont="1" applyBorder="1" applyAlignment="1">
      <alignment horizontal="right"/>
    </xf>
    <xf numFmtId="169" fontId="0" fillId="0" borderId="0" xfId="0" applyNumberFormat="1"/>
    <xf numFmtId="169" fontId="5" fillId="0" borderId="0" xfId="0" applyNumberFormat="1" applyFont="1"/>
    <xf numFmtId="169" fontId="0" fillId="0" borderId="18" xfId="0" applyNumberFormat="1" applyBorder="1"/>
    <xf numFmtId="0" fontId="4" fillId="11" borderId="18" xfId="0" applyFont="1" applyFill="1" applyBorder="1" applyAlignment="1">
      <alignment horizontal="center"/>
    </xf>
    <xf numFmtId="0" fontId="3" fillId="11" borderId="10" xfId="0" applyFont="1" applyFill="1" applyBorder="1" applyAlignment="1">
      <alignment horizontal="center"/>
    </xf>
    <xf numFmtId="3" fontId="4" fillId="11" borderId="15" xfId="0" applyNumberFormat="1" applyFont="1" applyFill="1" applyBorder="1" applyAlignment="1">
      <alignment horizontal="center"/>
    </xf>
    <xf numFmtId="168" fontId="0" fillId="0" borderId="9" xfId="0" applyNumberFormat="1" applyBorder="1"/>
    <xf numFmtId="168" fontId="0" fillId="0" borderId="15" xfId="0" applyNumberFormat="1" applyBorder="1"/>
    <xf numFmtId="165" fontId="2" fillId="0" borderId="0" xfId="1" applyNumberFormat="1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4" borderId="1" xfId="0" applyFill="1" applyBorder="1"/>
    <xf numFmtId="0" fontId="0" fillId="4" borderId="23" xfId="0" applyFill="1" applyBorder="1"/>
    <xf numFmtId="2" fontId="0" fillId="0" borderId="23" xfId="0" applyNumberFormat="1" applyBorder="1" applyAlignment="1">
      <alignment horizontal="right" indent="2"/>
    </xf>
    <xf numFmtId="2" fontId="0" fillId="0" borderId="1" xfId="0" applyNumberFormat="1" applyBorder="1" applyAlignment="1">
      <alignment horizontal="right" indent="2"/>
    </xf>
    <xf numFmtId="2" fontId="0" fillId="0" borderId="5" xfId="0" applyNumberFormat="1" applyBorder="1" applyAlignment="1">
      <alignment horizontal="right" indent="2"/>
    </xf>
    <xf numFmtId="2" fontId="0" fillId="0" borderId="24" xfId="0" applyNumberFormat="1" applyBorder="1" applyAlignment="1">
      <alignment horizontal="right" indent="2"/>
    </xf>
    <xf numFmtId="2" fontId="0" fillId="0" borderId="6" xfId="0" applyNumberFormat="1" applyBorder="1" applyAlignment="1">
      <alignment horizontal="right" indent="2"/>
    </xf>
    <xf numFmtId="2" fontId="0" fillId="0" borderId="12" xfId="0" applyNumberFormat="1" applyBorder="1" applyAlignment="1">
      <alignment horizontal="right" indent="2"/>
    </xf>
    <xf numFmtId="165" fontId="0" fillId="0" borderId="28" xfId="1" applyNumberFormat="1" applyFont="1" applyBorder="1"/>
    <xf numFmtId="164" fontId="2" fillId="0" borderId="17" xfId="0" applyNumberFormat="1" applyFont="1" applyFill="1" applyBorder="1"/>
    <xf numFmtId="164" fontId="0" fillId="0" borderId="18" xfId="1" applyNumberFormat="1" applyFon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165" fontId="2" fillId="0" borderId="24" xfId="0" applyNumberFormat="1" applyFont="1" applyFill="1" applyBorder="1"/>
    <xf numFmtId="165" fontId="2" fillId="0" borderId="30" xfId="0" applyNumberFormat="1" applyFont="1" applyFill="1" applyBorder="1"/>
    <xf numFmtId="165" fontId="0" fillId="0" borderId="31" xfId="1" applyNumberFormat="1" applyFont="1" applyBorder="1"/>
    <xf numFmtId="165" fontId="0" fillId="0" borderId="29" xfId="1" applyNumberFormat="1" applyFont="1" applyBorder="1"/>
    <xf numFmtId="165" fontId="0" fillId="0" borderId="0" xfId="0" applyNumberFormat="1"/>
    <xf numFmtId="0" fontId="2" fillId="2" borderId="18" xfId="0" applyFont="1" applyFill="1" applyBorder="1" applyAlignment="1">
      <alignment horizontal="center"/>
    </xf>
    <xf numFmtId="166" fontId="2" fillId="0" borderId="24" xfId="0" applyNumberFormat="1" applyFont="1" applyFill="1" applyBorder="1"/>
    <xf numFmtId="166" fontId="0" fillId="0" borderId="32" xfId="0" applyNumberFormat="1" applyFill="1" applyBorder="1"/>
    <xf numFmtId="166" fontId="0" fillId="0" borderId="23" xfId="0" applyNumberFormat="1" applyFill="1" applyBorder="1"/>
    <xf numFmtId="166" fontId="0" fillId="0" borderId="24" xfId="0" applyNumberFormat="1" applyFill="1" applyBorder="1"/>
    <xf numFmtId="166" fontId="0" fillId="0" borderId="6" xfId="0" applyNumberFormat="1" applyFill="1" applyBorder="1"/>
    <xf numFmtId="0" fontId="2" fillId="9" borderId="1" xfId="0" applyFont="1" applyFill="1" applyBorder="1" applyAlignment="1"/>
    <xf numFmtId="0" fontId="2" fillId="3" borderId="1" xfId="0" applyFont="1" applyFill="1" applyBorder="1" applyAlignment="1"/>
    <xf numFmtId="0" fontId="0" fillId="5" borderId="1" xfId="0" applyFill="1" applyBorder="1" applyAlignment="1"/>
    <xf numFmtId="0" fontId="0" fillId="12" borderId="1" xfId="0" applyFill="1" applyBorder="1" applyAlignment="1"/>
    <xf numFmtId="0" fontId="0" fillId="10" borderId="1" xfId="0" applyFill="1" applyBorder="1" applyAlignment="1"/>
    <xf numFmtId="0" fontId="0" fillId="0" borderId="0" xfId="0" applyAlignment="1"/>
    <xf numFmtId="0" fontId="0" fillId="10" borderId="29" xfId="0" applyFill="1" applyBorder="1" applyAlignment="1"/>
    <xf numFmtId="166" fontId="2" fillId="0" borderId="30" xfId="0" applyNumberFormat="1" applyFont="1" applyFill="1" applyBorder="1"/>
    <xf numFmtId="166" fontId="0" fillId="0" borderId="31" xfId="0" applyNumberFormat="1" applyFill="1" applyBorder="1"/>
    <xf numFmtId="166" fontId="0" fillId="0" borderId="29" xfId="0" applyNumberFormat="1" applyFill="1" applyBorder="1"/>
    <xf numFmtId="166" fontId="0" fillId="0" borderId="30" xfId="0" applyNumberFormat="1" applyFill="1" applyBorder="1"/>
    <xf numFmtId="0" fontId="0" fillId="12" borderId="3" xfId="0" applyFill="1" applyBorder="1" applyAlignment="1"/>
    <xf numFmtId="164" fontId="0" fillId="0" borderId="1" xfId="1" applyNumberFormat="1" applyFont="1" applyBorder="1"/>
    <xf numFmtId="164" fontId="0" fillId="0" borderId="23" xfId="1" applyNumberFormat="1" applyFont="1" applyBorder="1"/>
    <xf numFmtId="164" fontId="0" fillId="0" borderId="5" xfId="1" applyNumberFormat="1" applyFont="1" applyBorder="1"/>
    <xf numFmtId="164" fontId="0" fillId="0" borderId="24" xfId="1" applyNumberFormat="1" applyFont="1" applyBorder="1"/>
    <xf numFmtId="164" fontId="0" fillId="0" borderId="6" xfId="1" applyNumberFormat="1" applyFont="1" applyBorder="1"/>
    <xf numFmtId="164" fontId="0" fillId="0" borderId="12" xfId="1" applyNumberFormat="1" applyFont="1" applyBorder="1"/>
    <xf numFmtId="0" fontId="0" fillId="12" borderId="23" xfId="0" applyFill="1" applyBorder="1" applyAlignment="1"/>
    <xf numFmtId="0" fontId="0" fillId="12" borderId="5" xfId="0" applyFill="1" applyBorder="1" applyAlignment="1"/>
    <xf numFmtId="164" fontId="0" fillId="0" borderId="32" xfId="1" applyNumberFormat="1" applyFont="1" applyBorder="1"/>
    <xf numFmtId="164" fontId="0" fillId="0" borderId="4" xfId="1" applyNumberFormat="1" applyFont="1" applyBorder="1"/>
    <xf numFmtId="164" fontId="0" fillId="0" borderId="7" xfId="1" applyNumberFormat="1" applyFont="1" applyBorder="1"/>
    <xf numFmtId="164" fontId="2" fillId="0" borderId="24" xfId="0" applyNumberFormat="1" applyFont="1" applyFill="1" applyBorder="1"/>
    <xf numFmtId="164" fontId="2" fillId="0" borderId="6" xfId="0" applyNumberFormat="1" applyFont="1" applyFill="1" applyBorder="1"/>
    <xf numFmtId="164" fontId="2" fillId="0" borderId="12" xfId="0" applyNumberFormat="1" applyFont="1" applyFill="1" applyBorder="1"/>
    <xf numFmtId="0" fontId="0" fillId="12" borderId="29" xfId="0" applyFill="1" applyBorder="1" applyAlignment="1"/>
    <xf numFmtId="165" fontId="0" fillId="0" borderId="23" xfId="1" applyNumberFormat="1" applyFont="1" applyBorder="1"/>
    <xf numFmtId="165" fontId="0" fillId="0" borderId="24" xfId="1" applyNumberFormat="1" applyFont="1" applyBorder="1"/>
    <xf numFmtId="165" fontId="0" fillId="0" borderId="6" xfId="1" applyNumberFormat="1" applyFont="1" applyBorder="1"/>
    <xf numFmtId="165" fontId="0" fillId="0" borderId="12" xfId="1" applyNumberFormat="1" applyFont="1" applyBorder="1"/>
    <xf numFmtId="165" fontId="0" fillId="0" borderId="32" xfId="1" applyNumberFormat="1" applyFont="1" applyBorder="1"/>
    <xf numFmtId="9" fontId="0" fillId="0" borderId="32" xfId="2" applyFont="1" applyBorder="1"/>
    <xf numFmtId="9" fontId="0" fillId="0" borderId="4" xfId="2" applyFont="1" applyBorder="1"/>
    <xf numFmtId="9" fontId="0" fillId="0" borderId="7" xfId="2" applyFont="1" applyBorder="1"/>
    <xf numFmtId="9" fontId="0" fillId="0" borderId="23" xfId="2" applyFont="1" applyBorder="1"/>
    <xf numFmtId="9" fontId="0" fillId="0" borderId="1" xfId="2" applyFont="1" applyBorder="1"/>
    <xf numFmtId="9" fontId="0" fillId="0" borderId="5" xfId="2" applyFont="1" applyBorder="1"/>
    <xf numFmtId="9" fontId="0" fillId="0" borderId="24" xfId="2" applyFont="1" applyBorder="1"/>
    <xf numFmtId="9" fontId="0" fillId="0" borderId="6" xfId="2" applyFont="1" applyBorder="1"/>
    <xf numFmtId="9" fontId="0" fillId="0" borderId="12" xfId="2" applyFont="1" applyBorder="1"/>
    <xf numFmtId="9" fontId="2" fillId="0" borderId="24" xfId="2" applyFont="1" applyFill="1" applyBorder="1"/>
    <xf numFmtId="9" fontId="2" fillId="0" borderId="6" xfId="2" applyFont="1" applyFill="1" applyBorder="1"/>
    <xf numFmtId="9" fontId="2" fillId="0" borderId="12" xfId="2" applyFont="1" applyFill="1" applyBorder="1"/>
    <xf numFmtId="0" fontId="2" fillId="13" borderId="25" xfId="0" applyFont="1" applyFill="1" applyBorder="1" applyAlignment="1">
      <alignment horizontal="center"/>
    </xf>
    <xf numFmtId="0" fontId="2" fillId="13" borderId="26" xfId="0" applyFont="1" applyFill="1" applyBorder="1" applyAlignment="1">
      <alignment horizontal="center"/>
    </xf>
    <xf numFmtId="0" fontId="2" fillId="13" borderId="27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0" fontId="2" fillId="8" borderId="33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13" borderId="8" xfId="0" applyFont="1" applyFill="1" applyBorder="1" applyAlignment="1">
      <alignment horizontal="center"/>
    </xf>
    <xf numFmtId="0" fontId="2" fillId="13" borderId="21" xfId="0" applyFont="1" applyFill="1" applyBorder="1" applyAlignment="1">
      <alignment horizontal="center"/>
    </xf>
    <xf numFmtId="0" fontId="2" fillId="13" borderId="22" xfId="0" applyFont="1" applyFill="1" applyBorder="1" applyAlignment="1">
      <alignment horizontal="center"/>
    </xf>
    <xf numFmtId="0" fontId="2" fillId="13" borderId="3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5" fontId="0" fillId="0" borderId="0" xfId="1" applyNumberFormat="1" applyFont="1" applyFill="1" applyBorder="1"/>
    <xf numFmtId="9" fontId="0" fillId="0" borderId="0" xfId="2" applyFont="1" applyFill="1" applyBorder="1"/>
    <xf numFmtId="170" fontId="0" fillId="0" borderId="0" xfId="2" applyNumberFormat="1" applyFont="1" applyFill="1" applyBorder="1"/>
    <xf numFmtId="165" fontId="0" fillId="0" borderId="0" xfId="0" applyNumberFormat="1" applyFill="1" applyBorder="1"/>
    <xf numFmtId="0" fontId="2" fillId="0" borderId="0" xfId="0" applyFont="1" applyFill="1" applyBorder="1" applyAlignment="1"/>
    <xf numFmtId="9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6" fillId="0" borderId="0" xfId="0" applyFont="1" applyFill="1" applyBorder="1"/>
    <xf numFmtId="164" fontId="0" fillId="0" borderId="0" xfId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%20(Footprint%20Network)/GFN%20Docs/Departments/Operations/Client%20Services/Licensing%20&amp;%20Data%20Requests/NFA%202019%20Workbook%20Licenses/Countries/Slovenia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summary"/>
      <sheetName val="ef_carbon"/>
      <sheetName val="ef_crop"/>
      <sheetName val="ef_grazing"/>
      <sheetName val="ef_fish"/>
      <sheetName val="ef_forest_products"/>
      <sheetName val="ef_built"/>
      <sheetName val="biocap"/>
      <sheetName val="fossil_efp"/>
      <sheetName val="other_co2_efp"/>
      <sheetName val="carbon_efi_efe"/>
      <sheetName val="Int_transport"/>
      <sheetName val="electricity_trade"/>
      <sheetName val="carbon_intensity_n"/>
      <sheetName val="cnst_carbon"/>
      <sheetName val="crop_efp"/>
      <sheetName val="crop_efi_efe"/>
      <sheetName val="crop_intensity"/>
      <sheetName val="constant_crop_factor"/>
      <sheetName val="grazing_efp"/>
      <sheetName val="feed_demand_n"/>
      <sheetName val="market_feed_supply_n"/>
      <sheetName val="grass_supply_n"/>
      <sheetName val="residue_supply_n"/>
      <sheetName val="prodstat_livestock_n"/>
      <sheetName val="resourcestat_livestock_n"/>
      <sheetName val="cnst_grazing"/>
      <sheetName val="livestock_efi_efe"/>
      <sheetName val="livestock_intensity"/>
      <sheetName val="livestock_feed_ef_n"/>
      <sheetName val="feed_intensity_w"/>
      <sheetName val="feed_mix_w"/>
      <sheetName val="crop_feed_cnst"/>
      <sheetName val="constant_ag_extr"/>
      <sheetName val="const_grazing_npp"/>
      <sheetName val="constant_feed_region"/>
      <sheetName val="constant_livestock_residue"/>
      <sheetName val="constant_livestock_demand"/>
      <sheetName val="fish_efp"/>
      <sheetName val="fish_efi_efe"/>
      <sheetName val="fish_commodity_yield_n"/>
      <sheetName val="fish_group_yield_n"/>
      <sheetName val="fish_group_yield_w"/>
      <sheetName val="aquaculture_yields"/>
      <sheetName val="fish_feed_group_yield_n"/>
      <sheetName val="fish_feed_group_yield_w"/>
      <sheetName val="fishmeal_fishes"/>
      <sheetName val="aquaculture_production_n"/>
      <sheetName val="aquaculture_production_w"/>
      <sheetName val="cnst_fish"/>
      <sheetName val="constant_aquafeed_factors"/>
      <sheetName val="constant_fish_extr"/>
      <sheetName val="constant_fish_trophic"/>
      <sheetName val="forest_efp"/>
      <sheetName val="forest_efi_efe"/>
      <sheetName val="constant_forest_extr"/>
      <sheetName val="constant_forest_increment"/>
      <sheetName val="infrastructure_efp"/>
      <sheetName val="eqf"/>
      <sheetName val="yf"/>
      <sheetName val="iyf"/>
      <sheetName val="bioproductive_area"/>
      <sheetName val="const_npp_EEZ_shelf_area"/>
      <sheetName val="popstat"/>
      <sheetName val="world_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A7" t="str">
            <v>Crop Land</v>
          </cell>
          <cell r="B7">
            <v>2.5017671854356527</v>
          </cell>
        </row>
        <row r="8">
          <cell r="A8" t="str">
            <v>Forest Land</v>
          </cell>
          <cell r="B8">
            <v>1.2792760703226644</v>
          </cell>
        </row>
        <row r="9">
          <cell r="A9" t="str">
            <v>Grazing Land</v>
          </cell>
          <cell r="B9">
            <v>0.45920653509234061</v>
          </cell>
        </row>
        <row r="10">
          <cell r="A10" t="str">
            <v>Marine Fishing Grounds</v>
          </cell>
          <cell r="B10">
            <v>0.36938573682827874</v>
          </cell>
        </row>
        <row r="11">
          <cell r="A11" t="str">
            <v>Infrastructure</v>
          </cell>
          <cell r="B11">
            <v>2.5017671854356527</v>
          </cell>
        </row>
        <row r="12">
          <cell r="A12" t="str">
            <v>Inland Fishing Grounds</v>
          </cell>
          <cell r="B12">
            <v>0.36938573682827874</v>
          </cell>
        </row>
        <row r="13">
          <cell r="A13" t="str">
            <v>Carbon</v>
          </cell>
          <cell r="B13">
            <v>1.2792760703226644</v>
          </cell>
        </row>
      </sheetData>
      <sheetData sheetId="60">
        <row r="5">
          <cell r="A5" t="str">
            <v>Land use type</v>
          </cell>
          <cell r="B5" t="str">
            <v>National Yield</v>
          </cell>
          <cell r="C5" t="str">
            <v>World Yield</v>
          </cell>
          <cell r="D5" t="str">
            <v>Yield Factor</v>
          </cell>
        </row>
        <row r="6">
          <cell r="A6" t="str">
            <v>[-]</v>
          </cell>
          <cell r="B6" t="str">
            <v>[t ha-1]</v>
          </cell>
          <cell r="C6" t="str">
            <v>[t wha-1]</v>
          </cell>
          <cell r="D6" t="str">
            <v>[wha ha-1]</v>
          </cell>
        </row>
        <row r="7">
          <cell r="A7" t="str">
            <v>Crop Land</v>
          </cell>
          <cell r="B7">
            <v>7.6274023294371149</v>
          </cell>
          <cell r="C7">
            <v>21.98752960589843</v>
          </cell>
          <cell r="D7">
            <v>0.34689673947686095</v>
          </cell>
        </row>
        <row r="8">
          <cell r="A8" t="str">
            <v>Grazing Land</v>
          </cell>
          <cell r="B8">
            <v>11.71</v>
          </cell>
          <cell r="C8">
            <v>6.19</v>
          </cell>
          <cell r="D8">
            <v>1.8917609046849757</v>
          </cell>
        </row>
        <row r="9">
          <cell r="A9" t="str">
            <v>Marine Fishing Grounds</v>
          </cell>
          <cell r="B9">
            <v>510</v>
          </cell>
          <cell r="C9">
            <v>503.83624634550057</v>
          </cell>
          <cell r="D9">
            <v>1.012233644759001</v>
          </cell>
        </row>
        <row r="10">
          <cell r="A10" t="str">
            <v>Inland Fishing Grounds</v>
          </cell>
          <cell r="B10">
            <v>0</v>
          </cell>
          <cell r="C10">
            <v>0</v>
          </cell>
          <cell r="D10">
            <v>1</v>
          </cell>
        </row>
        <row r="11">
          <cell r="A11" t="str">
            <v>Forest Land</v>
          </cell>
          <cell r="B11">
            <v>4.5677341870000001</v>
          </cell>
          <cell r="C11">
            <v>1.8187832660000001</v>
          </cell>
          <cell r="D11">
            <v>2.5114230334028154</v>
          </cell>
        </row>
        <row r="12">
          <cell r="A12" t="str">
            <v>Infrastructure</v>
          </cell>
          <cell r="B12">
            <v>0</v>
          </cell>
          <cell r="C12">
            <v>0</v>
          </cell>
          <cell r="D12">
            <v>0.34689673947686095</v>
          </cell>
        </row>
      </sheetData>
      <sheetData sheetId="61">
        <row r="7">
          <cell r="A7" t="str">
            <v>Crop Land</v>
          </cell>
          <cell r="B7">
            <v>1</v>
          </cell>
        </row>
        <row r="8">
          <cell r="A8" t="str">
            <v>Grazing Land</v>
          </cell>
          <cell r="B8">
            <v>1</v>
          </cell>
        </row>
        <row r="9">
          <cell r="A9" t="str">
            <v>Infrastructure</v>
          </cell>
          <cell r="B9">
            <v>1</v>
          </cell>
        </row>
        <row r="10">
          <cell r="A10" t="str">
            <v>Forest Land</v>
          </cell>
          <cell r="B10">
            <v>1</v>
          </cell>
        </row>
        <row r="11">
          <cell r="A11" t="str">
            <v>Marine Fishing Grounds</v>
          </cell>
          <cell r="B11">
            <v>1</v>
          </cell>
        </row>
        <row r="12">
          <cell r="A12" t="str">
            <v>Inland Fishing Grounds</v>
          </cell>
          <cell r="B12">
            <v>1</v>
          </cell>
        </row>
      </sheetData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G1"/>
    </sheetView>
  </sheetViews>
  <sheetFormatPr defaultRowHeight="15" x14ac:dyDescent="0.25"/>
  <cols>
    <col min="1" max="1" width="6.5703125" customWidth="1"/>
    <col min="2" max="2" width="20.5703125" customWidth="1"/>
    <col min="3" max="7" width="12" customWidth="1"/>
    <col min="8" max="14" width="12.28515625" customWidth="1"/>
    <col min="15" max="20" width="12.28515625" hidden="1" customWidth="1"/>
    <col min="21" max="30" width="11.140625" customWidth="1"/>
    <col min="31" max="36" width="12.85546875" customWidth="1"/>
    <col min="37" max="42" width="13.140625" customWidth="1"/>
    <col min="43" max="48" width="15.7109375" customWidth="1"/>
  </cols>
  <sheetData>
    <row r="1" spans="1:48" x14ac:dyDescent="0.25">
      <c r="A1" s="142" t="s">
        <v>22</v>
      </c>
      <c r="B1" s="142"/>
      <c r="C1" s="142"/>
      <c r="D1" s="142"/>
      <c r="E1" s="142"/>
      <c r="F1" s="142"/>
      <c r="G1" s="143"/>
      <c r="H1" s="147" t="s">
        <v>23</v>
      </c>
      <c r="I1" s="148"/>
      <c r="J1" s="148"/>
      <c r="K1" s="148"/>
      <c r="L1" s="148"/>
      <c r="M1" s="149"/>
      <c r="N1" s="89"/>
      <c r="O1" s="144" t="s">
        <v>24</v>
      </c>
      <c r="P1" s="145"/>
      <c r="Q1" s="145"/>
      <c r="R1" s="145"/>
      <c r="S1" s="145"/>
      <c r="T1" s="146"/>
      <c r="U1" s="150" t="str">
        <f>NPP!J1</f>
        <v>YF</v>
      </c>
      <c r="V1" s="151"/>
      <c r="W1" s="151"/>
      <c r="X1" s="151"/>
      <c r="Y1" s="152"/>
      <c r="Z1" s="150" t="s">
        <v>48</v>
      </c>
      <c r="AA1" s="151"/>
      <c r="AB1" s="151"/>
      <c r="AC1" s="151"/>
      <c r="AD1" s="153"/>
      <c r="AE1" s="150" t="s">
        <v>43</v>
      </c>
      <c r="AF1" s="151"/>
      <c r="AG1" s="151"/>
      <c r="AH1" s="151"/>
      <c r="AI1" s="151"/>
      <c r="AJ1" s="152"/>
      <c r="AK1" s="150" t="s">
        <v>59</v>
      </c>
      <c r="AL1" s="151"/>
      <c r="AM1" s="151"/>
      <c r="AN1" s="151"/>
      <c r="AO1" s="151"/>
      <c r="AP1" s="152"/>
      <c r="AQ1" s="139" t="s">
        <v>59</v>
      </c>
      <c r="AR1" s="140"/>
      <c r="AS1" s="140"/>
      <c r="AT1" s="140"/>
      <c r="AU1" s="140"/>
      <c r="AV1" s="141"/>
    </row>
    <row r="2" spans="1:48" s="100" customFormat="1" x14ac:dyDescent="0.25">
      <c r="A2" s="95" t="s">
        <v>25</v>
      </c>
      <c r="B2" s="96" t="s">
        <v>1</v>
      </c>
      <c r="C2" s="96" t="s">
        <v>23</v>
      </c>
      <c r="D2" s="96" t="s">
        <v>26</v>
      </c>
      <c r="E2" s="96" t="s">
        <v>27</v>
      </c>
      <c r="F2" s="96" t="s">
        <v>28</v>
      </c>
      <c r="G2" s="96" t="s">
        <v>29</v>
      </c>
      <c r="H2" s="97" t="s">
        <v>2</v>
      </c>
      <c r="I2" s="97" t="s">
        <v>3</v>
      </c>
      <c r="J2" s="97" t="s">
        <v>4</v>
      </c>
      <c r="K2" s="97" t="s">
        <v>5</v>
      </c>
      <c r="L2" s="97" t="s">
        <v>6</v>
      </c>
      <c r="M2" s="97" t="s">
        <v>7</v>
      </c>
      <c r="N2" s="97" t="s">
        <v>57</v>
      </c>
      <c r="O2" s="99" t="s">
        <v>6</v>
      </c>
      <c r="P2" s="99" t="s">
        <v>2</v>
      </c>
      <c r="Q2" s="99" t="s">
        <v>5</v>
      </c>
      <c r="R2" s="99" t="s">
        <v>4</v>
      </c>
      <c r="S2" s="99" t="s">
        <v>7</v>
      </c>
      <c r="T2" s="101" t="s">
        <v>3</v>
      </c>
      <c r="U2" s="113" t="str">
        <f>NPP!J2</f>
        <v>Crop Land</v>
      </c>
      <c r="V2" s="98" t="str">
        <f>NPP!K2</f>
        <v>Inland Fishing Grounds</v>
      </c>
      <c r="W2" s="98" t="str">
        <f>NPP!L2</f>
        <v>Forest Land</v>
      </c>
      <c r="X2" s="98" t="str">
        <f>NPP!M2</f>
        <v>Grazing Land</v>
      </c>
      <c r="Y2" s="114" t="str">
        <f>NPP!N2</f>
        <v>Infrastructure</v>
      </c>
      <c r="Z2" s="106" t="str">
        <f>NPP!O2</f>
        <v>Crop Land</v>
      </c>
      <c r="AA2" s="98" t="str">
        <f>NPP!P2</f>
        <v>Inland Fishing Grounds</v>
      </c>
      <c r="AB2" s="98" t="str">
        <f>NPP!Q2</f>
        <v>Forest Land</v>
      </c>
      <c r="AC2" s="98" t="str">
        <f>NPP!R2</f>
        <v>Grazing Land</v>
      </c>
      <c r="AD2" s="121" t="str">
        <f>NPP!S2</f>
        <v>Infrastructure</v>
      </c>
      <c r="AE2" s="113" t="str">
        <f>Z2</f>
        <v>Crop Land</v>
      </c>
      <c r="AF2" s="98" t="str">
        <f>AA2</f>
        <v>Inland Fishing Grounds</v>
      </c>
      <c r="AG2" s="98" t="str">
        <f>AB2</f>
        <v>Forest Land</v>
      </c>
      <c r="AH2" s="98" t="str">
        <f>AC2</f>
        <v>Grazing Land</v>
      </c>
      <c r="AI2" s="98" t="str">
        <f>AD2</f>
        <v>Infrastructure</v>
      </c>
      <c r="AJ2" s="114" t="s">
        <v>57</v>
      </c>
      <c r="AK2" s="106" t="str">
        <f>AE2</f>
        <v>Crop Land</v>
      </c>
      <c r="AL2" s="98" t="str">
        <f t="shared" ref="AL2:AP2" si="0">AF2</f>
        <v>Inland Fishing Grounds</v>
      </c>
      <c r="AM2" s="98" t="str">
        <f t="shared" si="0"/>
        <v>Forest Land</v>
      </c>
      <c r="AN2" s="98" t="str">
        <f t="shared" si="0"/>
        <v>Grazing Land</v>
      </c>
      <c r="AO2" s="98" t="str">
        <f t="shared" si="0"/>
        <v>Infrastructure</v>
      </c>
      <c r="AP2" s="98" t="str">
        <f t="shared" si="0"/>
        <v>Total</v>
      </c>
      <c r="AQ2" s="98" t="str">
        <f>AK2</f>
        <v>Crop Land</v>
      </c>
      <c r="AR2" s="98" t="str">
        <f t="shared" ref="AR2" si="1">AL2</f>
        <v>Inland Fishing Grounds</v>
      </c>
      <c r="AS2" s="98" t="str">
        <f t="shared" ref="AS2" si="2">AM2</f>
        <v>Forest Land</v>
      </c>
      <c r="AT2" s="98" t="str">
        <f t="shared" ref="AT2" si="3">AN2</f>
        <v>Grazing Land</v>
      </c>
      <c r="AU2" s="98" t="str">
        <f t="shared" ref="AU2" si="4">AO2</f>
        <v>Infrastructure</v>
      </c>
      <c r="AV2" s="98" t="str">
        <f t="shared" ref="AV2" si="5">AP2</f>
        <v>Total</v>
      </c>
    </row>
    <row r="3" spans="1:48" s="8" customFormat="1" ht="15.75" thickBot="1" x14ac:dyDescent="0.3">
      <c r="A3" s="18"/>
      <c r="B3" s="18" t="s">
        <v>8</v>
      </c>
      <c r="C3" s="45">
        <v>2027124.606934</v>
      </c>
      <c r="D3" s="45">
        <v>2089310</v>
      </c>
      <c r="E3" s="45">
        <v>2027037.890321</v>
      </c>
      <c r="F3" s="45">
        <v>86.716612999945937</v>
      </c>
      <c r="G3" s="46">
        <v>4.9453505655441869E-2</v>
      </c>
      <c r="H3" s="84">
        <v>234647.00756399997</v>
      </c>
      <c r="I3" s="45">
        <v>13488.69795</v>
      </c>
      <c r="J3" s="45">
        <v>1241929.1257449999</v>
      </c>
      <c r="K3" s="45">
        <v>395424.40250900004</v>
      </c>
      <c r="L3" s="47">
        <v>113259.17823300001</v>
      </c>
      <c r="M3" s="85">
        <v>28289.478319999995</v>
      </c>
      <c r="N3" s="49">
        <f>SUM(H3:M3)</f>
        <v>2027037.8903209998</v>
      </c>
      <c r="O3" s="90">
        <v>5.5874228485716371</v>
      </c>
      <c r="P3" s="48">
        <v>11.575857002201447</v>
      </c>
      <c r="Q3" s="48">
        <v>19.507499312032152</v>
      </c>
      <c r="R3" s="48">
        <v>61.268175186815533</v>
      </c>
      <c r="S3" s="48">
        <v>1.3956067844158602</v>
      </c>
      <c r="T3" s="102">
        <v>0.66543886596337587</v>
      </c>
      <c r="U3" s="118">
        <f>NPP!J3</f>
        <v>1.023868732475695</v>
      </c>
      <c r="V3" s="119">
        <f>NPP!K3</f>
        <v>1</v>
      </c>
      <c r="W3" s="119">
        <f>NPP!L3</f>
        <v>2.5114230334028154</v>
      </c>
      <c r="X3" s="119">
        <f>NPP!M3</f>
        <v>1.8917609046849757</v>
      </c>
      <c r="Y3" s="120">
        <f>NPP!N3</f>
        <v>1.023868732475695</v>
      </c>
      <c r="Z3" s="80">
        <f>NPP!O3</f>
        <v>2.5017671854356527</v>
      </c>
      <c r="AA3" s="80">
        <f>NPP!P3</f>
        <v>0.36938573682827874</v>
      </c>
      <c r="AB3" s="80">
        <f>NPP!Q3</f>
        <v>1.2792760703226644</v>
      </c>
      <c r="AC3" s="80">
        <f>NPP!R3</f>
        <v>0.45920653509234061</v>
      </c>
      <c r="AD3" s="80">
        <f>NPP!S3</f>
        <v>2.5017671854356527</v>
      </c>
      <c r="AE3" s="84">
        <f>SUM(AE4:AE15)</f>
        <v>601222.07167418953</v>
      </c>
      <c r="AF3" s="45">
        <f t="shared" ref="AF3:AJ3" si="6">SUM(AF4:AF15)</f>
        <v>4954.1522645355199</v>
      </c>
      <c r="AG3" s="45">
        <f t="shared" si="6"/>
        <v>3990013.0658925693</v>
      </c>
      <c r="AH3" s="45">
        <f t="shared" si="6"/>
        <v>343279.19634435012</v>
      </c>
      <c r="AI3" s="45">
        <f t="shared" si="6"/>
        <v>290487.649849532</v>
      </c>
      <c r="AJ3" s="46">
        <f t="shared" si="6"/>
        <v>5229956.1360251764</v>
      </c>
      <c r="AK3" s="118">
        <f>AE3/$D3</f>
        <v>0.28776106545902214</v>
      </c>
      <c r="AL3" s="119">
        <f t="shared" ref="AL3:AP3" si="7">AF3/$D3</f>
        <v>2.3711906153397627E-3</v>
      </c>
      <c r="AM3" s="119">
        <f t="shared" si="7"/>
        <v>1.9097276449605705</v>
      </c>
      <c r="AN3" s="119">
        <f t="shared" si="7"/>
        <v>0.16430266276634398</v>
      </c>
      <c r="AO3" s="119">
        <f t="shared" si="7"/>
        <v>0.13903520772385716</v>
      </c>
      <c r="AP3" s="120">
        <f t="shared" si="7"/>
        <v>2.5031977715251332</v>
      </c>
      <c r="AQ3" s="136">
        <f>AE3/AE$3</f>
        <v>1</v>
      </c>
      <c r="AR3" s="137">
        <f t="shared" ref="AR3" si="8">AF3/AF$3</f>
        <v>1</v>
      </c>
      <c r="AS3" s="137">
        <f t="shared" ref="AS3" si="9">AG3/AG$3</f>
        <v>1</v>
      </c>
      <c r="AT3" s="137">
        <f t="shared" ref="AT3" si="10">AH3/AH$3</f>
        <v>1</v>
      </c>
      <c r="AU3" s="137">
        <f t="shared" ref="AU3" si="11">AI3/AI$3</f>
        <v>1</v>
      </c>
      <c r="AV3" s="138">
        <f t="shared" ref="AV3" si="12">AJ3/AJ$3</f>
        <v>1</v>
      </c>
    </row>
    <row r="4" spans="1:48" x14ac:dyDescent="0.25">
      <c r="A4" s="14" t="s">
        <v>30</v>
      </c>
      <c r="B4" s="14" t="s">
        <v>9</v>
      </c>
      <c r="C4" s="38">
        <v>133553.83760900001</v>
      </c>
      <c r="D4" s="39">
        <v>114396</v>
      </c>
      <c r="E4" s="40">
        <v>133536.51615700001</v>
      </c>
      <c r="F4" s="40">
        <v>17.321452000003774</v>
      </c>
      <c r="G4" s="41">
        <v>1.296964004187964E-2</v>
      </c>
      <c r="H4" s="38">
        <v>61980.970803999997</v>
      </c>
      <c r="I4" s="38">
        <v>1254.296083</v>
      </c>
      <c r="J4" s="38">
        <v>43690.300669999997</v>
      </c>
      <c r="K4" s="38">
        <v>14641.748864000001</v>
      </c>
      <c r="L4" s="42">
        <v>9343.8235920000006</v>
      </c>
      <c r="M4" s="86">
        <v>2625.3761439999998</v>
      </c>
      <c r="N4" s="50">
        <f t="shared" ref="N4:N15" si="13">SUM(H4:M4)</f>
        <v>133536.51615700001</v>
      </c>
      <c r="O4" s="91">
        <v>6.9972048551981008</v>
      </c>
      <c r="P4" s="44">
        <v>46.414997625914133</v>
      </c>
      <c r="Q4" s="44">
        <v>10.964603005507179</v>
      </c>
      <c r="R4" s="44">
        <v>32.717867686942604</v>
      </c>
      <c r="S4" s="44">
        <v>1.9660361222194258</v>
      </c>
      <c r="T4" s="103">
        <v>0.93929070421854766</v>
      </c>
      <c r="U4" s="115">
        <f>NPP!J4</f>
        <v>0.91432093467140951</v>
      </c>
      <c r="V4" s="116">
        <f>NPP!K4</f>
        <v>0.8119260337685682</v>
      </c>
      <c r="W4" s="116">
        <f>NPP!L4</f>
        <v>1.9233043868622521</v>
      </c>
      <c r="X4" s="116">
        <f>NPP!M4</f>
        <v>1.6072188194124082</v>
      </c>
      <c r="Y4" s="117">
        <f>NPP!N4</f>
        <v>0.87670860526153727</v>
      </c>
      <c r="Z4" s="81">
        <f>NPP!O4</f>
        <v>2.5017671854356527</v>
      </c>
      <c r="AA4" s="81">
        <f>NPP!P4</f>
        <v>0.36938573682827874</v>
      </c>
      <c r="AB4" s="81">
        <f>NPP!Q4</f>
        <v>1.2792760703226644</v>
      </c>
      <c r="AC4" s="81">
        <f>NPP!R4</f>
        <v>0.45920653509234061</v>
      </c>
      <c r="AD4" s="81">
        <f>NPP!S4</f>
        <v>2.5017671854356527</v>
      </c>
      <c r="AE4" s="126">
        <f t="shared" ref="AE4:AE15" si="14">H4*U4*Z4</f>
        <v>141776.39517412859</v>
      </c>
      <c r="AF4" s="38">
        <f t="shared" ref="AF4:AF15" si="15">I4*V4*AA4</f>
        <v>376.18082528315381</v>
      </c>
      <c r="AG4" s="38">
        <f t="shared" ref="AG4:AG15" si="16">J4*W4*AB4</f>
        <v>107497.24445809523</v>
      </c>
      <c r="AH4" s="38">
        <f t="shared" ref="AH4:AH15" si="17">K4*X4*AC4</f>
        <v>10806.275180297027</v>
      </c>
      <c r="AI4" s="38">
        <f t="shared" ref="AI4:AI15" si="18">L4*Y4*AD4</f>
        <v>20494.002821174505</v>
      </c>
      <c r="AJ4" s="43">
        <f t="shared" ref="AJ4:AJ15" si="19">SUM(AE4:AI4)</f>
        <v>280950.09845897846</v>
      </c>
      <c r="AK4" s="115">
        <f t="shared" ref="AK4:AK15" si="20">AE4/$D4</f>
        <v>1.2393474874482375</v>
      </c>
      <c r="AL4" s="116">
        <f t="shared" ref="AL4:AL15" si="21">AF4/$D4</f>
        <v>3.2884089066326952E-3</v>
      </c>
      <c r="AM4" s="116">
        <f t="shared" ref="AM4:AM15" si="22">AG4/$D4</f>
        <v>0.9396940842170638</v>
      </c>
      <c r="AN4" s="116">
        <f t="shared" ref="AN4:AN15" si="23">AH4/$D4</f>
        <v>9.4463750308551239E-2</v>
      </c>
      <c r="AO4" s="116">
        <f t="shared" ref="AO4:AO15" si="24">AI4/$D4</f>
        <v>0.17914964527758404</v>
      </c>
      <c r="AP4" s="117">
        <f t="shared" ref="AP4:AP15" si="25">AJ4/$D4</f>
        <v>2.4559433761580691</v>
      </c>
      <c r="AQ4" s="127">
        <f>AE4/AE$3</f>
        <v>0.23581368990551491</v>
      </c>
      <c r="AR4" s="128">
        <f t="shared" ref="AR4:AV15" si="26">AF4/AF$3</f>
        <v>7.5932431059105313E-2</v>
      </c>
      <c r="AS4" s="128">
        <f t="shared" si="26"/>
        <v>2.6941577053219E-2</v>
      </c>
      <c r="AT4" s="128">
        <f t="shared" si="26"/>
        <v>3.1479551616804186E-2</v>
      </c>
      <c r="AU4" s="128">
        <f t="shared" si="26"/>
        <v>7.0550341234094024E-2</v>
      </c>
      <c r="AV4" s="129">
        <f t="shared" si="26"/>
        <v>5.3719398624345556E-2</v>
      </c>
    </row>
    <row r="5" spans="1:48" x14ac:dyDescent="0.25">
      <c r="A5" s="1" t="s">
        <v>31</v>
      </c>
      <c r="B5" s="1" t="s">
        <v>10</v>
      </c>
      <c r="C5" s="5">
        <v>216994.58801100001</v>
      </c>
      <c r="D5" s="9">
        <v>324875</v>
      </c>
      <c r="E5" s="10">
        <v>216987.47089</v>
      </c>
      <c r="F5" s="10">
        <v>7.1171210000175051</v>
      </c>
      <c r="G5" s="35">
        <v>3.2798610625518086E-3</v>
      </c>
      <c r="H5" s="5">
        <v>59508.017634000003</v>
      </c>
      <c r="I5" s="5">
        <v>2855.9836049999999</v>
      </c>
      <c r="J5" s="5">
        <v>90789.324100999991</v>
      </c>
      <c r="K5" s="5">
        <v>42175.646440999997</v>
      </c>
      <c r="L5" s="34">
        <v>18248.878683999999</v>
      </c>
      <c r="M5" s="87">
        <v>3409.6204250000001</v>
      </c>
      <c r="N5" s="51">
        <f t="shared" si="13"/>
        <v>216987.47088999997</v>
      </c>
      <c r="O5" s="92">
        <v>8.4101070947322647</v>
      </c>
      <c r="P5" s="11">
        <v>27.424633039834408</v>
      </c>
      <c r="Q5" s="11">
        <v>19.436904014785533</v>
      </c>
      <c r="R5" s="11">
        <v>41.84081400120327</v>
      </c>
      <c r="S5" s="11">
        <v>1.5713443780947511</v>
      </c>
      <c r="T5" s="104">
        <v>1.3161974713497706</v>
      </c>
      <c r="U5" s="108">
        <f>NPP!J5</f>
        <v>0.974846615912352</v>
      </c>
      <c r="V5" s="107">
        <f>NPP!K5</f>
        <v>0.8907561391831208</v>
      </c>
      <c r="W5" s="107">
        <f>NPP!L5</f>
        <v>2.1619306229877586</v>
      </c>
      <c r="X5" s="107">
        <f>NPP!M5</f>
        <v>1.7333870250629073</v>
      </c>
      <c r="Y5" s="109">
        <f>NPP!N5</f>
        <v>0.94039267521525971</v>
      </c>
      <c r="Z5" s="82">
        <f>NPP!O5</f>
        <v>2.5017671854356527</v>
      </c>
      <c r="AA5" s="82">
        <f>NPP!P5</f>
        <v>0.36938573682827874</v>
      </c>
      <c r="AB5" s="82">
        <f>NPP!Q5</f>
        <v>1.2792760703226644</v>
      </c>
      <c r="AC5" s="82">
        <f>NPP!R5</f>
        <v>0.45920653509234061</v>
      </c>
      <c r="AD5" s="82">
        <f>NPP!S5</f>
        <v>2.5017671854356527</v>
      </c>
      <c r="AE5" s="122">
        <f t="shared" si="14"/>
        <v>145130.49055477761</v>
      </c>
      <c r="AF5" s="5">
        <f t="shared" si="15"/>
        <v>939.71174768559104</v>
      </c>
      <c r="AG5" s="5">
        <f t="shared" si="16"/>
        <v>251096.58854197763</v>
      </c>
      <c r="AH5" s="5">
        <f t="shared" si="17"/>
        <v>33571.082809159518</v>
      </c>
      <c r="AI5" s="5">
        <f t="shared" si="18"/>
        <v>42933.106480226379</v>
      </c>
      <c r="AJ5" s="37">
        <f t="shared" si="19"/>
        <v>473670.98013382673</v>
      </c>
      <c r="AK5" s="108">
        <f t="shared" si="20"/>
        <v>0.44672717369689147</v>
      </c>
      <c r="AL5" s="107">
        <f t="shared" si="21"/>
        <v>2.8925332749075521E-3</v>
      </c>
      <c r="AM5" s="107">
        <f t="shared" si="22"/>
        <v>0.77290215788219352</v>
      </c>
      <c r="AN5" s="107">
        <f t="shared" si="23"/>
        <v>0.10333538379117974</v>
      </c>
      <c r="AO5" s="107">
        <f t="shared" si="24"/>
        <v>0.1321526940522551</v>
      </c>
      <c r="AP5" s="109">
        <f t="shared" si="25"/>
        <v>1.4580099426974273</v>
      </c>
      <c r="AQ5" s="130">
        <f t="shared" ref="AQ5:AQ15" si="27">AE5/AE$3</f>
        <v>0.24139248605867186</v>
      </c>
      <c r="AR5" s="131">
        <f t="shared" si="26"/>
        <v>0.18968164430725151</v>
      </c>
      <c r="AS5" s="131">
        <f t="shared" si="26"/>
        <v>6.2931269746558369E-2</v>
      </c>
      <c r="AT5" s="131">
        <f t="shared" si="26"/>
        <v>9.7795273254729087E-2</v>
      </c>
      <c r="AU5" s="131">
        <f t="shared" si="26"/>
        <v>0.14779666709570974</v>
      </c>
      <c r="AV5" s="132">
        <f t="shared" si="26"/>
        <v>9.0568824635271578E-2</v>
      </c>
    </row>
    <row r="6" spans="1:48" x14ac:dyDescent="0.25">
      <c r="A6" s="1" t="s">
        <v>32</v>
      </c>
      <c r="B6" s="1" t="s">
        <v>11</v>
      </c>
      <c r="C6" s="5">
        <v>104088.335356</v>
      </c>
      <c r="D6" s="9">
        <v>70683</v>
      </c>
      <c r="E6" s="10">
        <v>104083.274168</v>
      </c>
      <c r="F6" s="10">
        <v>5.0611879999923985</v>
      </c>
      <c r="G6" s="35">
        <v>4.8623969080514792E-3</v>
      </c>
      <c r="H6" s="5">
        <v>4297.1257080000005</v>
      </c>
      <c r="I6" s="5">
        <v>784.12946099999999</v>
      </c>
      <c r="J6" s="5">
        <v>75352.527166999993</v>
      </c>
      <c r="K6" s="5">
        <v>19026.755506999998</v>
      </c>
      <c r="L6" s="34">
        <v>4213.4071389999999</v>
      </c>
      <c r="M6" s="87">
        <v>409.32918599999994</v>
      </c>
      <c r="N6" s="51">
        <f t="shared" si="13"/>
        <v>104083.27416799999</v>
      </c>
      <c r="O6" s="92">
        <v>4.0481116420292205</v>
      </c>
      <c r="P6" s="11">
        <v>4.1285458613302692</v>
      </c>
      <c r="Q6" s="11">
        <v>18.280319925648246</v>
      </c>
      <c r="R6" s="11">
        <v>72.396384307986011</v>
      </c>
      <c r="S6" s="11">
        <v>0.39327085861970962</v>
      </c>
      <c r="T6" s="104">
        <v>0.75336740438655181</v>
      </c>
      <c r="U6" s="108">
        <f>NPP!J6</f>
        <v>1.1201354089720101</v>
      </c>
      <c r="V6" s="107">
        <f>NPP!K6</f>
        <v>1.0369707565536914</v>
      </c>
      <c r="W6" s="107">
        <f>NPP!L6</f>
        <v>2.4920579646007277</v>
      </c>
      <c r="X6" s="107">
        <f>NPP!M6</f>
        <v>1.9820143936262753</v>
      </c>
      <c r="Y6" s="109">
        <f>NPP!N6</f>
        <v>1.077656915170498</v>
      </c>
      <c r="Z6" s="82">
        <f>NPP!O6</f>
        <v>2.5017671854356527</v>
      </c>
      <c r="AA6" s="82">
        <f>NPP!P6</f>
        <v>0.36938573682827874</v>
      </c>
      <c r="AB6" s="82">
        <f>NPP!Q6</f>
        <v>1.2792760703226644</v>
      </c>
      <c r="AC6" s="82">
        <f>NPP!R6</f>
        <v>0.45920653509234061</v>
      </c>
      <c r="AD6" s="82">
        <f>NPP!S6</f>
        <v>2.5017671854356527</v>
      </c>
      <c r="AE6" s="122">
        <f t="shared" si="14"/>
        <v>12041.912760230191</v>
      </c>
      <c r="AF6" s="5">
        <f t="shared" si="15"/>
        <v>300.35467929866468</v>
      </c>
      <c r="AG6" s="5">
        <f t="shared" si="16"/>
        <v>240226.12622430766</v>
      </c>
      <c r="AH6" s="5">
        <f t="shared" si="17"/>
        <v>17317.276912511825</v>
      </c>
      <c r="AI6" s="5">
        <f t="shared" si="18"/>
        <v>11359.542444590097</v>
      </c>
      <c r="AJ6" s="37">
        <f t="shared" si="19"/>
        <v>281245.21302093845</v>
      </c>
      <c r="AK6" s="108">
        <f t="shared" si="20"/>
        <v>0.17036504902494504</v>
      </c>
      <c r="AL6" s="107">
        <f t="shared" si="21"/>
        <v>4.2493199114166727E-3</v>
      </c>
      <c r="AM6" s="107">
        <f t="shared" si="22"/>
        <v>3.3986407795977485</v>
      </c>
      <c r="AN6" s="107">
        <f t="shared" si="23"/>
        <v>0.24499917819718781</v>
      </c>
      <c r="AO6" s="107">
        <f t="shared" si="24"/>
        <v>0.16071109665110561</v>
      </c>
      <c r="AP6" s="109">
        <f t="shared" si="25"/>
        <v>3.9789654233824039</v>
      </c>
      <c r="AQ6" s="130">
        <f t="shared" si="27"/>
        <v>2.0029059689538258E-2</v>
      </c>
      <c r="AR6" s="131">
        <f t="shared" si="26"/>
        <v>6.0626856677128117E-2</v>
      </c>
      <c r="AS6" s="131">
        <f t="shared" si="26"/>
        <v>6.0206852022066971E-2</v>
      </c>
      <c r="AT6" s="131">
        <f t="shared" si="26"/>
        <v>5.0446625070575277E-2</v>
      </c>
      <c r="AU6" s="131">
        <f t="shared" si="26"/>
        <v>3.910507882339976E-2</v>
      </c>
      <c r="AV6" s="132">
        <f t="shared" si="26"/>
        <v>5.3775826356105519E-2</v>
      </c>
    </row>
    <row r="7" spans="1:48" x14ac:dyDescent="0.25">
      <c r="A7" s="1" t="s">
        <v>33</v>
      </c>
      <c r="B7" s="1" t="s">
        <v>12</v>
      </c>
      <c r="C7" s="5">
        <v>230094.142203</v>
      </c>
      <c r="D7" s="9">
        <v>257425</v>
      </c>
      <c r="E7" s="10">
        <v>230092.08603800001</v>
      </c>
      <c r="F7" s="10">
        <v>2.0561649999872316</v>
      </c>
      <c r="G7" s="35">
        <v>8.936190118969588E-4</v>
      </c>
      <c r="H7" s="5">
        <v>22251.404479000001</v>
      </c>
      <c r="I7" s="5">
        <v>1432.1131820000001</v>
      </c>
      <c r="J7" s="5">
        <v>132610.204058</v>
      </c>
      <c r="K7" s="5">
        <v>57323.454296000004</v>
      </c>
      <c r="L7" s="34">
        <v>14486.466155</v>
      </c>
      <c r="M7" s="87">
        <v>1988.4438679999998</v>
      </c>
      <c r="N7" s="51">
        <f t="shared" si="13"/>
        <v>230092.08603800001</v>
      </c>
      <c r="O7" s="92">
        <v>6.2959428133514947</v>
      </c>
      <c r="P7" s="11">
        <v>9.6706518082178423</v>
      </c>
      <c r="Q7" s="11">
        <v>24.913266372200631</v>
      </c>
      <c r="R7" s="11">
        <v>57.633535486352741</v>
      </c>
      <c r="S7" s="11">
        <v>0.86419481097303186</v>
      </c>
      <c r="T7" s="104">
        <v>0.62240870890426214</v>
      </c>
      <c r="U7" s="108">
        <f>NPP!J7</f>
        <v>1.0610079698583101</v>
      </c>
      <c r="V7" s="107">
        <f>NPP!K7</f>
        <v>1.0342630499329148</v>
      </c>
      <c r="W7" s="107">
        <f>NPP!L7</f>
        <v>2.4005601829152372</v>
      </c>
      <c r="X7" s="107">
        <f>NPP!M7</f>
        <v>1.8631597716452915</v>
      </c>
      <c r="Y7" s="109">
        <f>NPP!N7</f>
        <v>1.0222208413409679</v>
      </c>
      <c r="Z7" s="82">
        <f>NPP!O7</f>
        <v>2.5017671854356527</v>
      </c>
      <c r="AA7" s="82">
        <f>NPP!P7</f>
        <v>0.36938573682827874</v>
      </c>
      <c r="AB7" s="82">
        <f>NPP!Q7</f>
        <v>1.2792760703226644</v>
      </c>
      <c r="AC7" s="82">
        <f>NPP!R7</f>
        <v>0.45920653509234061</v>
      </c>
      <c r="AD7" s="82">
        <f>NPP!S7</f>
        <v>2.5017671854356527</v>
      </c>
      <c r="AE7" s="122">
        <f t="shared" si="14"/>
        <v>59064.015067044485</v>
      </c>
      <c r="AF7" s="5">
        <f t="shared" si="15"/>
        <v>547.12741116375389</v>
      </c>
      <c r="AG7" s="5">
        <f t="shared" si="16"/>
        <v>407243.17802148819</v>
      </c>
      <c r="AH7" s="5">
        <f t="shared" si="17"/>
        <v>49044.522610032029</v>
      </c>
      <c r="AI7" s="5">
        <f t="shared" si="18"/>
        <v>37047.088184139553</v>
      </c>
      <c r="AJ7" s="37">
        <f t="shared" si="19"/>
        <v>552945.93129386799</v>
      </c>
      <c r="AK7" s="108">
        <f t="shared" si="20"/>
        <v>0.22944164345749046</v>
      </c>
      <c r="AL7" s="107">
        <f t="shared" si="21"/>
        <v>2.1253856896717642E-3</v>
      </c>
      <c r="AM7" s="107">
        <f t="shared" si="22"/>
        <v>1.5819876780479292</v>
      </c>
      <c r="AN7" s="107">
        <f t="shared" si="23"/>
        <v>0.19051965663798009</v>
      </c>
      <c r="AO7" s="107">
        <f t="shared" si="24"/>
        <v>0.14391410385214937</v>
      </c>
      <c r="AP7" s="109">
        <f t="shared" si="25"/>
        <v>2.147988467685221</v>
      </c>
      <c r="AQ7" s="130">
        <f t="shared" si="27"/>
        <v>9.8239931382712253E-2</v>
      </c>
      <c r="AR7" s="131">
        <f t="shared" si="26"/>
        <v>0.11043815005049107</v>
      </c>
      <c r="AS7" s="131">
        <f t="shared" si="26"/>
        <v>0.10206562517368287</v>
      </c>
      <c r="AT7" s="131">
        <f t="shared" si="26"/>
        <v>0.1428706520299427</v>
      </c>
      <c r="AU7" s="131">
        <f t="shared" si="26"/>
        <v>0.12753412478406348</v>
      </c>
      <c r="AV7" s="132">
        <f t="shared" si="26"/>
        <v>0.10572668621158129</v>
      </c>
    </row>
    <row r="8" spans="1:48" x14ac:dyDescent="0.25">
      <c r="A8" s="1" t="s">
        <v>34</v>
      </c>
      <c r="B8" s="1" t="s">
        <v>13</v>
      </c>
      <c r="C8" s="5">
        <v>48520.929284999998</v>
      </c>
      <c r="D8" s="9">
        <v>57059</v>
      </c>
      <c r="E8" s="10">
        <v>48520.929287000006</v>
      </c>
      <c r="F8" s="10">
        <v>-2.0000079530291259E-6</v>
      </c>
      <c r="G8" s="35">
        <v>-4.1219489867590361E-9</v>
      </c>
      <c r="H8" s="5">
        <v>1802.8168950000002</v>
      </c>
      <c r="I8" s="5">
        <v>374.64426700000001</v>
      </c>
      <c r="J8" s="5">
        <v>32825.252</v>
      </c>
      <c r="K8" s="5">
        <v>10684.376111000001</v>
      </c>
      <c r="L8" s="34">
        <v>2666.8143049999999</v>
      </c>
      <c r="M8" s="87">
        <v>167.02570900000001</v>
      </c>
      <c r="N8" s="51">
        <f t="shared" si="13"/>
        <v>48520.929287000006</v>
      </c>
      <c r="O8" s="92">
        <v>5.4962144051814512</v>
      </c>
      <c r="P8" s="11">
        <v>3.7155448617572557</v>
      </c>
      <c r="Q8" s="11">
        <v>22.02013907813307</v>
      </c>
      <c r="R8" s="11">
        <v>67.651738089844713</v>
      </c>
      <c r="S8" s="11">
        <v>0.34423435712050648</v>
      </c>
      <c r="T8" s="104">
        <v>0.77212920796299911</v>
      </c>
      <c r="U8" s="108">
        <f>NPP!J8</f>
        <v>1.1210452872027776</v>
      </c>
      <c r="V8" s="107">
        <f>NPP!K8</f>
        <v>1.015005304990467</v>
      </c>
      <c r="W8" s="107">
        <f>NPP!L8</f>
        <v>2.4480695215735997</v>
      </c>
      <c r="X8" s="107">
        <f>NPP!M8</f>
        <v>1.9236634911681736</v>
      </c>
      <c r="Y8" s="109">
        <f>NPP!N8</f>
        <v>1.0303398461843791</v>
      </c>
      <c r="Z8" s="82">
        <f>NPP!O8</f>
        <v>2.5017671854356527</v>
      </c>
      <c r="AA8" s="82">
        <f>NPP!P8</f>
        <v>0.36938573682827874</v>
      </c>
      <c r="AB8" s="82">
        <f>NPP!Q8</f>
        <v>1.2792760703226644</v>
      </c>
      <c r="AC8" s="82">
        <f>NPP!R8</f>
        <v>0.45920653509234061</v>
      </c>
      <c r="AD8" s="82">
        <f>NPP!S8</f>
        <v>2.5017671854356527</v>
      </c>
      <c r="AE8" s="122">
        <f t="shared" si="14"/>
        <v>5056.1700109372214</v>
      </c>
      <c r="AF8" s="5">
        <f t="shared" si="15"/>
        <v>140.46480649183934</v>
      </c>
      <c r="AG8" s="5">
        <f t="shared" si="16"/>
        <v>102800.70476551856</v>
      </c>
      <c r="AH8" s="5">
        <f t="shared" si="17"/>
        <v>9438.1381565895008</v>
      </c>
      <c r="AI8" s="5">
        <f t="shared" si="18"/>
        <v>6874.1683417133127</v>
      </c>
      <c r="AJ8" s="37">
        <f t="shared" si="19"/>
        <v>124309.64608125044</v>
      </c>
      <c r="AK8" s="108">
        <f t="shared" si="20"/>
        <v>8.8613014790606584E-2</v>
      </c>
      <c r="AL8" s="107">
        <f t="shared" si="21"/>
        <v>2.4617467269289566E-3</v>
      </c>
      <c r="AM8" s="107">
        <f t="shared" si="22"/>
        <v>1.801656263963942</v>
      </c>
      <c r="AN8" s="107">
        <f t="shared" si="23"/>
        <v>0.16541015714592791</v>
      </c>
      <c r="AO8" s="107">
        <f t="shared" si="24"/>
        <v>0.12047474266484363</v>
      </c>
      <c r="AP8" s="109">
        <f t="shared" si="25"/>
        <v>2.1786159252922492</v>
      </c>
      <c r="AQ8" s="130">
        <f t="shared" si="27"/>
        <v>8.4098210114901262E-3</v>
      </c>
      <c r="AR8" s="131">
        <f t="shared" si="26"/>
        <v>2.8352944962423098E-2</v>
      </c>
      <c r="AS8" s="131">
        <f t="shared" si="26"/>
        <v>2.5764503290547986E-2</v>
      </c>
      <c r="AT8" s="131">
        <f t="shared" si="26"/>
        <v>2.749405806439234E-2</v>
      </c>
      <c r="AU8" s="131">
        <f t="shared" si="26"/>
        <v>2.3664236139725812E-2</v>
      </c>
      <c r="AV8" s="132">
        <f t="shared" si="26"/>
        <v>2.376877412507844E-2</v>
      </c>
    </row>
    <row r="9" spans="1:48" x14ac:dyDescent="0.25">
      <c r="A9" s="1" t="s">
        <v>35</v>
      </c>
      <c r="B9" s="1" t="s">
        <v>14</v>
      </c>
      <c r="C9" s="5">
        <v>96808.509776999999</v>
      </c>
      <c r="D9" s="9">
        <v>75807</v>
      </c>
      <c r="E9" s="10">
        <v>96808.50977199999</v>
      </c>
      <c r="F9" s="10">
        <v>5.0000089686363935E-6</v>
      </c>
      <c r="G9" s="35">
        <v>5.1648444750921139E-9</v>
      </c>
      <c r="H9" s="5">
        <v>16447.892154999998</v>
      </c>
      <c r="I9" s="5">
        <v>1273.670768</v>
      </c>
      <c r="J9" s="5">
        <v>49014.288416999996</v>
      </c>
      <c r="K9" s="5">
        <v>22877.960840000003</v>
      </c>
      <c r="L9" s="34">
        <v>6423.243555</v>
      </c>
      <c r="M9" s="87">
        <v>771.45403699999986</v>
      </c>
      <c r="N9" s="51">
        <f t="shared" si="13"/>
        <v>96808.50977199999</v>
      </c>
      <c r="O9" s="92">
        <v>6.6349988964067297</v>
      </c>
      <c r="P9" s="11">
        <v>16.990130509949484</v>
      </c>
      <c r="Q9" s="11">
        <v>23.632179540705025</v>
      </c>
      <c r="R9" s="11">
        <v>50.630144532166369</v>
      </c>
      <c r="S9" s="11">
        <v>0.79688659480132618</v>
      </c>
      <c r="T9" s="104">
        <v>1.3156599259710791</v>
      </c>
      <c r="U9" s="108">
        <f>NPP!J9</f>
        <v>1.0258358457060468</v>
      </c>
      <c r="V9" s="107">
        <f>NPP!K9</f>
        <v>0.93299968582833492</v>
      </c>
      <c r="W9" s="107">
        <f>NPP!L9</f>
        <v>2.4296982150921025</v>
      </c>
      <c r="X9" s="107">
        <f>NPP!M9</f>
        <v>1.8269739523402229</v>
      </c>
      <c r="Y9" s="109">
        <f>NPP!N9</f>
        <v>0.97699260327308346</v>
      </c>
      <c r="Z9" s="82">
        <f>NPP!O9</f>
        <v>2.5017671854356527</v>
      </c>
      <c r="AA9" s="82">
        <f>NPP!P9</f>
        <v>0.36938573682827874</v>
      </c>
      <c r="AB9" s="82">
        <f>NPP!Q9</f>
        <v>1.2792760703226644</v>
      </c>
      <c r="AC9" s="82">
        <f>NPP!R9</f>
        <v>0.45920653509234061</v>
      </c>
      <c r="AD9" s="82">
        <f>NPP!S9</f>
        <v>2.5017671854356527</v>
      </c>
      <c r="AE9" s="122">
        <f t="shared" si="14"/>
        <v>42211.910829704488</v>
      </c>
      <c r="AF9" s="5">
        <f t="shared" si="15"/>
        <v>438.95378769149005</v>
      </c>
      <c r="AG9" s="5">
        <f t="shared" si="16"/>
        <v>152348.89648948345</v>
      </c>
      <c r="AH9" s="5">
        <f t="shared" si="17"/>
        <v>19193.656926466811</v>
      </c>
      <c r="AI9" s="5">
        <f t="shared" si="18"/>
        <v>15699.74350970402</v>
      </c>
      <c r="AJ9" s="37">
        <f t="shared" si="19"/>
        <v>229893.16154305026</v>
      </c>
      <c r="AK9" s="108">
        <f t="shared" si="20"/>
        <v>0.55683394448671608</v>
      </c>
      <c r="AL9" s="107">
        <f t="shared" si="21"/>
        <v>5.790412332521931E-3</v>
      </c>
      <c r="AM9" s="107">
        <f t="shared" si="22"/>
        <v>2.0096943090939288</v>
      </c>
      <c r="AN9" s="107">
        <f t="shared" si="23"/>
        <v>0.25319108956253128</v>
      </c>
      <c r="AO9" s="107">
        <f t="shared" si="24"/>
        <v>0.2071015013086393</v>
      </c>
      <c r="AP9" s="109">
        <f t="shared" si="25"/>
        <v>3.0326112567843371</v>
      </c>
      <c r="AQ9" s="130">
        <f t="shared" si="27"/>
        <v>7.0210181592567519E-2</v>
      </c>
      <c r="AR9" s="131">
        <f t="shared" si="26"/>
        <v>8.8603208834285699E-2</v>
      </c>
      <c r="AS9" s="131">
        <f t="shared" si="26"/>
        <v>3.818255578955175E-2</v>
      </c>
      <c r="AT9" s="131">
        <f t="shared" si="26"/>
        <v>5.5912671466444692E-2</v>
      </c>
      <c r="AU9" s="131">
        <f t="shared" si="26"/>
        <v>5.4046165190968491E-2</v>
      </c>
      <c r="AV9" s="132">
        <f t="shared" si="26"/>
        <v>4.3956996113120664E-2</v>
      </c>
    </row>
    <row r="10" spans="1:48" x14ac:dyDescent="0.25">
      <c r="A10" s="1" t="s">
        <v>36</v>
      </c>
      <c r="B10" s="1" t="s">
        <v>15</v>
      </c>
      <c r="C10" s="5">
        <v>267509.48814199999</v>
      </c>
      <c r="D10" s="9">
        <v>144688</v>
      </c>
      <c r="E10" s="10">
        <v>267509.48813900008</v>
      </c>
      <c r="F10" s="10">
        <v>2.9999064281582832E-6</v>
      </c>
      <c r="G10" s="35">
        <v>1.1214205705353772E-9</v>
      </c>
      <c r="H10" s="5">
        <v>18562.195652999999</v>
      </c>
      <c r="I10" s="5">
        <v>1025.976895</v>
      </c>
      <c r="J10" s="5">
        <v>190513.969148</v>
      </c>
      <c r="K10" s="5">
        <v>45703.265599999999</v>
      </c>
      <c r="L10" s="34">
        <v>10145.567166000001</v>
      </c>
      <c r="M10" s="87">
        <v>1558.5136769999999</v>
      </c>
      <c r="N10" s="51">
        <f t="shared" si="13"/>
        <v>267509.48813900002</v>
      </c>
      <c r="O10" s="92">
        <v>3.7926008668254361</v>
      </c>
      <c r="P10" s="11">
        <v>6.9388924415850761</v>
      </c>
      <c r="Q10" s="11">
        <v>17.084726944807365</v>
      </c>
      <c r="R10" s="11">
        <v>71.217649315304826</v>
      </c>
      <c r="S10" s="11">
        <v>0.58260127064733647</v>
      </c>
      <c r="T10" s="104">
        <v>0.38352916082994948</v>
      </c>
      <c r="U10" s="108">
        <f>NPP!J10</f>
        <v>1.1349543129551622</v>
      </c>
      <c r="V10" s="107">
        <f>NPP!K10</f>
        <v>1.1268272307962572</v>
      </c>
      <c r="W10" s="107">
        <f>NPP!L10</f>
        <v>2.690669498339191</v>
      </c>
      <c r="X10" s="107">
        <f>NPP!M10</f>
        <v>2.0215668844610555</v>
      </c>
      <c r="Y10" s="109">
        <f>NPP!N10</f>
        <v>1.0935183181302868</v>
      </c>
      <c r="Z10" s="82">
        <f>NPP!O10</f>
        <v>2.5017671854356527</v>
      </c>
      <c r="AA10" s="82">
        <f>NPP!P10</f>
        <v>0.36938573682827874</v>
      </c>
      <c r="AB10" s="82">
        <f>NPP!Q10</f>
        <v>1.2792760703226644</v>
      </c>
      <c r="AC10" s="82">
        <f>NPP!R10</f>
        <v>0.45920653509234061</v>
      </c>
      <c r="AD10" s="82">
        <f>NPP!S10</f>
        <v>2.5017671854356527</v>
      </c>
      <c r="AE10" s="122">
        <f t="shared" si="14"/>
        <v>52705.339762516182</v>
      </c>
      <c r="AF10" s="5">
        <f t="shared" si="15"/>
        <v>427.04637142149687</v>
      </c>
      <c r="AG10" s="5">
        <f t="shared" si="16"/>
        <v>655769.86733342824</v>
      </c>
      <c r="AH10" s="5">
        <f t="shared" si="17"/>
        <v>42427.105819410048</v>
      </c>
      <c r="AI10" s="5">
        <f t="shared" si="18"/>
        <v>27755.514657277967</v>
      </c>
      <c r="AJ10" s="37">
        <f t="shared" si="19"/>
        <v>779084.87394405389</v>
      </c>
      <c r="AK10" s="108">
        <f t="shared" si="20"/>
        <v>0.36426890801252476</v>
      </c>
      <c r="AL10" s="107">
        <f t="shared" si="21"/>
        <v>2.9514981990316881E-3</v>
      </c>
      <c r="AM10" s="107">
        <f t="shared" si="22"/>
        <v>4.5323030751232185</v>
      </c>
      <c r="AN10" s="107">
        <f t="shared" si="23"/>
        <v>0.2932316834803857</v>
      </c>
      <c r="AO10" s="107">
        <f t="shared" si="24"/>
        <v>0.19183010793761726</v>
      </c>
      <c r="AP10" s="109">
        <f t="shared" si="25"/>
        <v>5.3845852727527772</v>
      </c>
      <c r="AQ10" s="130">
        <f t="shared" si="27"/>
        <v>8.7663680768988672E-2</v>
      </c>
      <c r="AR10" s="131">
        <f t="shared" si="26"/>
        <v>8.6199686367842171E-2</v>
      </c>
      <c r="AS10" s="131">
        <f t="shared" si="26"/>
        <v>0.1643528120093341</v>
      </c>
      <c r="AT10" s="131">
        <f t="shared" si="26"/>
        <v>0.12359358292382677</v>
      </c>
      <c r="AU10" s="131">
        <f t="shared" si="26"/>
        <v>9.5548002373439578E-2</v>
      </c>
      <c r="AV10" s="132">
        <f t="shared" si="26"/>
        <v>0.14896585242417862</v>
      </c>
    </row>
    <row r="11" spans="1:48" x14ac:dyDescent="0.25">
      <c r="A11" s="1" t="s">
        <v>37</v>
      </c>
      <c r="B11" s="1" t="s">
        <v>16</v>
      </c>
      <c r="C11" s="5">
        <v>145589.22382499999</v>
      </c>
      <c r="D11" s="9">
        <v>52818</v>
      </c>
      <c r="E11" s="10">
        <v>145589.22382799999</v>
      </c>
      <c r="F11" s="10">
        <v>-2.9999937396496534E-6</v>
      </c>
      <c r="G11" s="35">
        <v>-2.0605877693638113E-9</v>
      </c>
      <c r="H11" s="5">
        <v>2586.7514789999996</v>
      </c>
      <c r="I11" s="5">
        <v>338.44696299999998</v>
      </c>
      <c r="J11" s="5">
        <v>107440.658732</v>
      </c>
      <c r="K11" s="5">
        <v>30345.232200999999</v>
      </c>
      <c r="L11" s="34">
        <v>3666.6211819999999</v>
      </c>
      <c r="M11" s="87">
        <v>1211.513271</v>
      </c>
      <c r="N11" s="51">
        <f t="shared" si="13"/>
        <v>145589.22382799999</v>
      </c>
      <c r="O11" s="92">
        <v>2.5184701762898118</v>
      </c>
      <c r="P11" s="11">
        <v>1.7767465276523515</v>
      </c>
      <c r="Q11" s="11">
        <v>20.843048271793826</v>
      </c>
      <c r="R11" s="11">
        <v>73.797123102277865</v>
      </c>
      <c r="S11" s="11">
        <v>0.83214487937052906</v>
      </c>
      <c r="T11" s="104">
        <v>0.23246704261562884</v>
      </c>
      <c r="U11" s="108">
        <f>NPP!J11</f>
        <v>1.2314376010043686</v>
      </c>
      <c r="V11" s="107">
        <f>NPP!K11</f>
        <v>1.110733350685666</v>
      </c>
      <c r="W11" s="107">
        <f>NPP!L11</f>
        <v>2.7395368920792817</v>
      </c>
      <c r="X11" s="107">
        <f>NPP!M11</f>
        <v>2.0600379935696242</v>
      </c>
      <c r="Y11" s="109">
        <f>NPP!N11</f>
        <v>1.1128529877488738</v>
      </c>
      <c r="Z11" s="82">
        <f>NPP!O11</f>
        <v>2.5017671854356527</v>
      </c>
      <c r="AA11" s="82">
        <f>NPP!P11</f>
        <v>0.36938573682827874</v>
      </c>
      <c r="AB11" s="82">
        <f>NPP!Q11</f>
        <v>1.2792760703226644</v>
      </c>
      <c r="AC11" s="82">
        <f>NPP!R11</f>
        <v>0.45920653509234061</v>
      </c>
      <c r="AD11" s="82">
        <f>NPP!S11</f>
        <v>2.5017671854356527</v>
      </c>
      <c r="AE11" s="122">
        <f t="shared" si="14"/>
        <v>7969.1868224307254</v>
      </c>
      <c r="AF11" s="5">
        <f t="shared" si="15"/>
        <v>138.86108534887211</v>
      </c>
      <c r="AG11" s="5">
        <f t="shared" si="16"/>
        <v>376539.11007242033</v>
      </c>
      <c r="AH11" s="5">
        <f t="shared" si="17"/>
        <v>28706.071037417092</v>
      </c>
      <c r="AI11" s="5">
        <f t="shared" si="18"/>
        <v>10208.236685049636</v>
      </c>
      <c r="AJ11" s="37">
        <f t="shared" si="19"/>
        <v>423561.46570266667</v>
      </c>
      <c r="AK11" s="108">
        <f t="shared" si="20"/>
        <v>0.15088013219793869</v>
      </c>
      <c r="AL11" s="107">
        <f t="shared" si="21"/>
        <v>2.6290485317291851E-3</v>
      </c>
      <c r="AM11" s="107">
        <f t="shared" si="22"/>
        <v>7.1289922010000444</v>
      </c>
      <c r="AN11" s="107">
        <f t="shared" si="23"/>
        <v>0.54349030704337709</v>
      </c>
      <c r="AO11" s="107">
        <f t="shared" si="24"/>
        <v>0.19327192784750721</v>
      </c>
      <c r="AP11" s="109">
        <f t="shared" si="25"/>
        <v>8.0192636166205968</v>
      </c>
      <c r="AQ11" s="130">
        <f t="shared" si="27"/>
        <v>1.3254980477079585E-2</v>
      </c>
      <c r="AR11" s="131">
        <f t="shared" si="26"/>
        <v>2.8029232436579364E-2</v>
      </c>
      <c r="AS11" s="131">
        <f t="shared" si="26"/>
        <v>9.437039524786324E-2</v>
      </c>
      <c r="AT11" s="131">
        <f t="shared" si="26"/>
        <v>8.3623101379617149E-2</v>
      </c>
      <c r="AU11" s="131">
        <f t="shared" si="26"/>
        <v>3.5141723547756132E-2</v>
      </c>
      <c r="AV11" s="132">
        <f t="shared" si="26"/>
        <v>8.098757517010037E-2</v>
      </c>
    </row>
    <row r="12" spans="1:48" x14ac:dyDescent="0.25">
      <c r="A12" s="1" t="s">
        <v>38</v>
      </c>
      <c r="B12" s="1" t="s">
        <v>17</v>
      </c>
      <c r="C12" s="5">
        <v>233411.77523100001</v>
      </c>
      <c r="D12" s="9">
        <v>552221</v>
      </c>
      <c r="E12" s="10">
        <v>233411.775234</v>
      </c>
      <c r="F12" s="10">
        <v>-2.9999937396496534E-6</v>
      </c>
      <c r="G12" s="35">
        <v>-1.2852795180023192E-9</v>
      </c>
      <c r="H12" s="5">
        <v>18543.833141999999</v>
      </c>
      <c r="I12" s="5">
        <v>994.35540900000001</v>
      </c>
      <c r="J12" s="5">
        <v>139974.39978199999</v>
      </c>
      <c r="K12" s="5">
        <v>51805.723512000011</v>
      </c>
      <c r="L12" s="34">
        <v>19980.512622999999</v>
      </c>
      <c r="M12" s="87">
        <v>2112.9507659999999</v>
      </c>
      <c r="N12" s="51">
        <f t="shared" si="13"/>
        <v>233411.775234</v>
      </c>
      <c r="O12" s="92">
        <v>8.5601990743479561</v>
      </c>
      <c r="P12" s="11">
        <v>7.9446862196259946</v>
      </c>
      <c r="Q12" s="11">
        <v>22.194991430943762</v>
      </c>
      <c r="R12" s="11">
        <v>59.968868169428404</v>
      </c>
      <c r="S12" s="11">
        <v>0.90524600306977843</v>
      </c>
      <c r="T12" s="104">
        <v>0.42600910258410857</v>
      </c>
      <c r="U12" s="108">
        <f>NPP!J12</f>
        <v>1.1339521341657093</v>
      </c>
      <c r="V12" s="107">
        <f>NPP!K12</f>
        <v>1.1213851545819273</v>
      </c>
      <c r="W12" s="107">
        <f>NPP!L12</f>
        <v>2.560298836132779</v>
      </c>
      <c r="X12" s="107">
        <f>NPP!M12</f>
        <v>1.974393393315693</v>
      </c>
      <c r="Y12" s="109">
        <f>NPP!N12</f>
        <v>1.0662209990542759</v>
      </c>
      <c r="Z12" s="82">
        <f>NPP!O12</f>
        <v>2.5017671854356527</v>
      </c>
      <c r="AA12" s="82">
        <f>NPP!P12</f>
        <v>0.36938573682827874</v>
      </c>
      <c r="AB12" s="82">
        <f>NPP!Q12</f>
        <v>1.2792760703226644</v>
      </c>
      <c r="AC12" s="82">
        <f>NPP!R12</f>
        <v>0.45920653509234061</v>
      </c>
      <c r="AD12" s="82">
        <f>NPP!S12</f>
        <v>2.5017671854356527</v>
      </c>
      <c r="AE12" s="122">
        <f t="shared" si="14"/>
        <v>52606.707973234712</v>
      </c>
      <c r="AF12" s="5">
        <f t="shared" si="15"/>
        <v>411.88555832842871</v>
      </c>
      <c r="AG12" s="5">
        <f t="shared" si="16"/>
        <v>458462.21561425802</v>
      </c>
      <c r="AH12" s="5">
        <f t="shared" si="17"/>
        <v>46969.884528028757</v>
      </c>
      <c r="AI12" s="5">
        <f t="shared" si="18"/>
        <v>53296.752812378472</v>
      </c>
      <c r="AJ12" s="37">
        <f t="shared" si="19"/>
        <v>611747.44648622838</v>
      </c>
      <c r="AK12" s="108">
        <f t="shared" si="20"/>
        <v>9.5263867135141025E-2</v>
      </c>
      <c r="AL12" s="107">
        <f t="shared" si="21"/>
        <v>7.4587087113389152E-4</v>
      </c>
      <c r="AM12" s="107">
        <f t="shared" si="22"/>
        <v>0.83021510521015685</v>
      </c>
      <c r="AN12" s="107">
        <f t="shared" si="23"/>
        <v>8.5056317177414034E-2</v>
      </c>
      <c r="AO12" s="107">
        <f t="shared" si="24"/>
        <v>9.6513448080349118E-2</v>
      </c>
      <c r="AP12" s="109">
        <f t="shared" si="25"/>
        <v>1.107794608474195</v>
      </c>
      <c r="AQ12" s="130">
        <f t="shared" si="27"/>
        <v>8.7499628592715747E-2</v>
      </c>
      <c r="AR12" s="131">
        <f t="shared" si="26"/>
        <v>8.3139462885896048E-2</v>
      </c>
      <c r="AS12" s="131">
        <f t="shared" si="26"/>
        <v>0.11490243466450896</v>
      </c>
      <c r="AT12" s="131">
        <f t="shared" si="26"/>
        <v>0.13682706388333635</v>
      </c>
      <c r="AU12" s="131">
        <f t="shared" si="26"/>
        <v>0.18347338635561733</v>
      </c>
      <c r="AV12" s="132">
        <f t="shared" si="26"/>
        <v>0.11696990004798838</v>
      </c>
    </row>
    <row r="13" spans="1:48" x14ac:dyDescent="0.25">
      <c r="A13" s="1" t="s">
        <v>39</v>
      </c>
      <c r="B13" s="1" t="s">
        <v>18</v>
      </c>
      <c r="C13" s="5">
        <v>213674.15011700001</v>
      </c>
      <c r="D13" s="9">
        <v>205717</v>
      </c>
      <c r="E13" s="10">
        <v>213662.97860399997</v>
      </c>
      <c r="F13" s="10">
        <v>11.171513000037521</v>
      </c>
      <c r="G13" s="35">
        <v>5.228294107602823E-3</v>
      </c>
      <c r="H13" s="5">
        <v>9472.8701410000012</v>
      </c>
      <c r="I13" s="5">
        <v>1551.5377779999999</v>
      </c>
      <c r="J13" s="5">
        <v>148987.10492299998</v>
      </c>
      <c r="K13" s="5">
        <v>36842.081619000004</v>
      </c>
      <c r="L13" s="34">
        <v>9807.9672769999997</v>
      </c>
      <c r="M13" s="87">
        <v>7001.4168659999996</v>
      </c>
      <c r="N13" s="51">
        <f t="shared" si="13"/>
        <v>213662.97860399995</v>
      </c>
      <c r="O13" s="92">
        <v>4.5903915320669331</v>
      </c>
      <c r="P13" s="11">
        <v>4.4335570920579963</v>
      </c>
      <c r="Q13" s="11">
        <v>17.243081538839071</v>
      </c>
      <c r="R13" s="11">
        <v>69.729957850644126</v>
      </c>
      <c r="S13" s="11">
        <v>3.2768507261973201</v>
      </c>
      <c r="T13" s="104">
        <v>0.72616126019454141</v>
      </c>
      <c r="U13" s="108">
        <f>NPP!J13</f>
        <v>1.1398046687501633</v>
      </c>
      <c r="V13" s="107">
        <f>NPP!K13</f>
        <v>1.0651526240949549</v>
      </c>
      <c r="W13" s="107">
        <f>NPP!L13</f>
        <v>2.4617927592501916</v>
      </c>
      <c r="X13" s="107">
        <f>NPP!M13</f>
        <v>1.7866323550742702</v>
      </c>
      <c r="Y13" s="109">
        <f>NPP!N13</f>
        <v>1.0775220482316992</v>
      </c>
      <c r="Z13" s="82">
        <f>NPP!O13</f>
        <v>2.5017671854356527</v>
      </c>
      <c r="AA13" s="82">
        <f>NPP!P13</f>
        <v>0.36938573682827874</v>
      </c>
      <c r="AB13" s="82">
        <f>NPP!Q13</f>
        <v>1.2792760703226644</v>
      </c>
      <c r="AC13" s="82">
        <f>NPP!R13</f>
        <v>0.45920653509234061</v>
      </c>
      <c r="AD13" s="82">
        <f>NPP!S13</f>
        <v>2.5017671854356527</v>
      </c>
      <c r="AE13" s="122">
        <f t="shared" si="14"/>
        <v>27012.134725719869</v>
      </c>
      <c r="AF13" s="5">
        <f t="shared" si="15"/>
        <v>610.45593179017374</v>
      </c>
      <c r="AG13" s="5">
        <f t="shared" si="16"/>
        <v>469206.96185530513</v>
      </c>
      <c r="AH13" s="5">
        <f t="shared" si="17"/>
        <v>30226.468879455402</v>
      </c>
      <c r="AI13" s="5">
        <f t="shared" si="18"/>
        <v>26439.428620844192</v>
      </c>
      <c r="AJ13" s="37">
        <f t="shared" si="19"/>
        <v>553495.45001311472</v>
      </c>
      <c r="AK13" s="108">
        <f t="shared" si="20"/>
        <v>0.13130725572373633</v>
      </c>
      <c r="AL13" s="107">
        <f t="shared" si="21"/>
        <v>2.9674549589493028E-3</v>
      </c>
      <c r="AM13" s="107">
        <f t="shared" si="22"/>
        <v>2.2808370813073551</v>
      </c>
      <c r="AN13" s="107">
        <f t="shared" si="23"/>
        <v>0.14693228502970296</v>
      </c>
      <c r="AO13" s="107">
        <f t="shared" si="24"/>
        <v>0.12852330444661447</v>
      </c>
      <c r="AP13" s="109">
        <f t="shared" si="25"/>
        <v>2.6905673814663578</v>
      </c>
      <c r="AQ13" s="130">
        <f t="shared" si="27"/>
        <v>4.4928714360902761E-2</v>
      </c>
      <c r="AR13" s="131">
        <f t="shared" si="26"/>
        <v>0.12322106774152762</v>
      </c>
      <c r="AS13" s="131">
        <f t="shared" si="26"/>
        <v>0.11759534470355001</v>
      </c>
      <c r="AT13" s="131">
        <f t="shared" si="26"/>
        <v>8.8052142982572815E-2</v>
      </c>
      <c r="AU13" s="131">
        <f t="shared" si="26"/>
        <v>9.1017393113061423E-2</v>
      </c>
      <c r="AV13" s="132">
        <f t="shared" si="26"/>
        <v>0.10583175759362626</v>
      </c>
    </row>
    <row r="14" spans="1:48" x14ac:dyDescent="0.25">
      <c r="A14" s="1" t="s">
        <v>40</v>
      </c>
      <c r="B14" s="1" t="s">
        <v>19</v>
      </c>
      <c r="C14" s="5">
        <v>232541.194494</v>
      </c>
      <c r="D14" s="9">
        <v>118008</v>
      </c>
      <c r="E14" s="10">
        <v>232503.45635299999</v>
      </c>
      <c r="F14" s="10">
        <v>37.738141000008909</v>
      </c>
      <c r="G14" s="35">
        <v>1.622858310422183E-2</v>
      </c>
      <c r="H14" s="5">
        <v>10858.444398</v>
      </c>
      <c r="I14" s="5">
        <v>1305.130764</v>
      </c>
      <c r="J14" s="5">
        <v>163675.97683100001</v>
      </c>
      <c r="K14" s="5">
        <v>43615.930543999995</v>
      </c>
      <c r="L14" s="34">
        <v>7261.9668549999997</v>
      </c>
      <c r="M14" s="87">
        <v>5786.006961</v>
      </c>
      <c r="N14" s="51">
        <f t="shared" si="13"/>
        <v>232503.45635300002</v>
      </c>
      <c r="O14" s="92">
        <v>3.1233801720239667</v>
      </c>
      <c r="P14" s="11">
        <v>4.6702292380179022</v>
      </c>
      <c r="Q14" s="11">
        <v>18.759261143103096</v>
      </c>
      <c r="R14" s="11">
        <v>70.397223077190645</v>
      </c>
      <c r="S14" s="11">
        <v>2.488568149376392</v>
      </c>
      <c r="T14" s="104">
        <v>0.56133822028799263</v>
      </c>
      <c r="U14" s="108">
        <f>NPP!J14</f>
        <v>1.1286060095377359</v>
      </c>
      <c r="V14" s="107">
        <f>NPP!K14</f>
        <v>1.1050530764129354</v>
      </c>
      <c r="W14" s="107">
        <f>NPP!L14</f>
        <v>2.5702163536850899</v>
      </c>
      <c r="X14" s="107">
        <f>NPP!M14</f>
        <v>1.8160780366928815</v>
      </c>
      <c r="Y14" s="109">
        <f>NPP!N14</f>
        <v>1.0786033346127202</v>
      </c>
      <c r="Z14" s="82">
        <f>NPP!O14</f>
        <v>2.5017671854356527</v>
      </c>
      <c r="AA14" s="82">
        <f>NPP!P14</f>
        <v>0.36938573682827874</v>
      </c>
      <c r="AB14" s="82">
        <f>NPP!Q14</f>
        <v>1.2792760703226644</v>
      </c>
      <c r="AC14" s="82">
        <f>NPP!R14</f>
        <v>0.45920653509234061</v>
      </c>
      <c r="AD14" s="82">
        <f>NPP!S14</f>
        <v>2.5017671854356527</v>
      </c>
      <c r="AE14" s="122">
        <f t="shared" si="14"/>
        <v>30658.920695230234</v>
      </c>
      <c r="AF14" s="5">
        <f t="shared" si="15"/>
        <v>532.74242921665655</v>
      </c>
      <c r="AG14" s="5">
        <f t="shared" si="16"/>
        <v>538169.27594495553</v>
      </c>
      <c r="AH14" s="5">
        <f t="shared" si="17"/>
        <v>36373.719112426159</v>
      </c>
      <c r="AI14" s="5">
        <f t="shared" si="18"/>
        <v>19595.796141805306</v>
      </c>
      <c r="AJ14" s="37">
        <f t="shared" si="19"/>
        <v>625330.45432363392</v>
      </c>
      <c r="AK14" s="108">
        <f t="shared" si="20"/>
        <v>0.25980374801056061</v>
      </c>
      <c r="AL14" s="107">
        <f t="shared" si="21"/>
        <v>4.5144602841896871E-3</v>
      </c>
      <c r="AM14" s="107">
        <f t="shared" si="22"/>
        <v>4.5604473929306106</v>
      </c>
      <c r="AN14" s="107">
        <f t="shared" si="23"/>
        <v>0.30823095987073895</v>
      </c>
      <c r="AO14" s="107">
        <f t="shared" si="24"/>
        <v>0.16605481104505887</v>
      </c>
      <c r="AP14" s="109">
        <f t="shared" si="25"/>
        <v>5.2990513721411592</v>
      </c>
      <c r="AQ14" s="130">
        <f t="shared" si="27"/>
        <v>5.0994336601542338E-2</v>
      </c>
      <c r="AR14" s="131">
        <f t="shared" si="26"/>
        <v>0.10753452876899096</v>
      </c>
      <c r="AS14" s="131">
        <f t="shared" si="26"/>
        <v>0.13487907609760336</v>
      </c>
      <c r="AT14" s="131">
        <f t="shared" si="26"/>
        <v>0.10595957896597662</v>
      </c>
      <c r="AU14" s="131">
        <f t="shared" si="26"/>
        <v>6.7458276288013E-2</v>
      </c>
      <c r="AV14" s="132">
        <f t="shared" si="26"/>
        <v>0.11956705526002592</v>
      </c>
    </row>
    <row r="15" spans="1:48" ht="15.75" thickBot="1" x14ac:dyDescent="0.3">
      <c r="A15" s="1" t="s">
        <v>41</v>
      </c>
      <c r="B15" s="1" t="s">
        <v>20</v>
      </c>
      <c r="C15" s="5">
        <v>104338.43288399999</v>
      </c>
      <c r="D15" s="9">
        <v>115613</v>
      </c>
      <c r="E15" s="10">
        <v>104332.18185100002</v>
      </c>
      <c r="F15" s="10">
        <v>6.2510329999786336</v>
      </c>
      <c r="G15" s="35">
        <v>5.9911126007885559E-3</v>
      </c>
      <c r="H15" s="5">
        <v>8334.6850760000016</v>
      </c>
      <c r="I15" s="5">
        <v>298.41277500000001</v>
      </c>
      <c r="J15" s="5">
        <v>67055.119915999996</v>
      </c>
      <c r="K15" s="5">
        <v>20382.226974000001</v>
      </c>
      <c r="L15" s="34">
        <v>7013.9097000000002</v>
      </c>
      <c r="M15" s="87">
        <v>1247.8274099999999</v>
      </c>
      <c r="N15" s="79">
        <f t="shared" si="13"/>
        <v>104332.181851</v>
      </c>
      <c r="O15" s="93">
        <v>6.722671351795154</v>
      </c>
      <c r="P15" s="94">
        <v>7.9886042140890163</v>
      </c>
      <c r="Q15" s="94">
        <v>19.535896415075925</v>
      </c>
      <c r="R15" s="94">
        <v>64.270792315800961</v>
      </c>
      <c r="S15" s="94">
        <v>1.1960139123535829</v>
      </c>
      <c r="T15" s="105">
        <v>0.28602179088535928</v>
      </c>
      <c r="U15" s="110">
        <f>NPP!J15</f>
        <v>1.1984249218231846</v>
      </c>
      <c r="V15" s="111">
        <f>NPP!K15</f>
        <v>0.81981406182297278</v>
      </c>
      <c r="W15" s="111">
        <f>NPP!L15</f>
        <v>2.6888259643435335</v>
      </c>
      <c r="X15" s="111">
        <f>NPP!M15</f>
        <v>2.0518919644857152</v>
      </c>
      <c r="Y15" s="112">
        <f>NPP!N15</f>
        <v>1.0705014018193011</v>
      </c>
      <c r="Z15" s="83">
        <f>NPP!O15</f>
        <v>2.5017671854356527</v>
      </c>
      <c r="AA15" s="83">
        <f>NPP!P15</f>
        <v>0.36938573682827874</v>
      </c>
      <c r="AB15" s="83">
        <f>NPP!Q15</f>
        <v>1.2792760703226644</v>
      </c>
      <c r="AC15" s="83">
        <f>NPP!R15</f>
        <v>0.45920653509234061</v>
      </c>
      <c r="AD15" s="83">
        <f>NPP!S15</f>
        <v>2.5017671854356527</v>
      </c>
      <c r="AE15" s="123">
        <f t="shared" si="14"/>
        <v>24988.887298235251</v>
      </c>
      <c r="AF15" s="124">
        <f t="shared" si="15"/>
        <v>90.367630815398968</v>
      </c>
      <c r="AG15" s="124">
        <f t="shared" si="16"/>
        <v>230652.89657133137</v>
      </c>
      <c r="AH15" s="124">
        <f t="shared" si="17"/>
        <v>19204.994372556001</v>
      </c>
      <c r="AI15" s="124">
        <f t="shared" si="18"/>
        <v>18784.269150628541</v>
      </c>
      <c r="AJ15" s="125">
        <f t="shared" si="19"/>
        <v>293721.41502356657</v>
      </c>
      <c r="AK15" s="110">
        <f t="shared" si="20"/>
        <v>0.21614253845359305</v>
      </c>
      <c r="AL15" s="111">
        <f t="shared" si="21"/>
        <v>7.8163900958714823E-4</v>
      </c>
      <c r="AM15" s="111">
        <f t="shared" si="22"/>
        <v>1.9950429153411067</v>
      </c>
      <c r="AN15" s="111">
        <f t="shared" si="23"/>
        <v>0.16611448861768141</v>
      </c>
      <c r="AO15" s="111">
        <f t="shared" si="24"/>
        <v>0.16247540631787552</v>
      </c>
      <c r="AP15" s="112">
        <f t="shared" si="25"/>
        <v>2.5405569877398437</v>
      </c>
      <c r="AQ15" s="133">
        <f t="shared" si="27"/>
        <v>4.1563489558276018E-2</v>
      </c>
      <c r="AR15" s="134">
        <f t="shared" si="26"/>
        <v>1.8240785908479027E-2</v>
      </c>
      <c r="AS15" s="134">
        <f t="shared" si="26"/>
        <v>5.78075542015134E-2</v>
      </c>
      <c r="AT15" s="134">
        <f t="shared" si="26"/>
        <v>5.5945698361782148E-2</v>
      </c>
      <c r="AU15" s="134">
        <f t="shared" si="26"/>
        <v>6.466460505415117E-2</v>
      </c>
      <c r="AV15" s="135">
        <f t="shared" si="26"/>
        <v>5.6161353438577415E-2</v>
      </c>
    </row>
    <row r="17" spans="8:42" x14ac:dyDescent="0.25"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162"/>
      <c r="AC17" s="70"/>
      <c r="AD17" s="159"/>
      <c r="AE17" s="160"/>
      <c r="AF17" s="161"/>
      <c r="AG17" s="160"/>
      <c r="AH17" s="160"/>
      <c r="AI17" s="161"/>
      <c r="AJ17" s="163"/>
      <c r="AK17" s="162"/>
      <c r="AL17" s="88"/>
      <c r="AM17" s="88"/>
      <c r="AN17" s="88"/>
      <c r="AO17" s="88"/>
      <c r="AP17" s="88"/>
    </row>
    <row r="18" spans="8:42" x14ac:dyDescent="0.25">
      <c r="AB18" s="70"/>
      <c r="AC18" s="70"/>
      <c r="AD18" s="159"/>
      <c r="AE18" s="160"/>
      <c r="AF18" s="161"/>
      <c r="AG18" s="160"/>
      <c r="AH18" s="160"/>
      <c r="AI18" s="161"/>
      <c r="AJ18" s="70"/>
      <c r="AK18" s="70"/>
    </row>
    <row r="19" spans="8:42" x14ac:dyDescent="0.25">
      <c r="AB19" s="70"/>
      <c r="AC19" s="70"/>
      <c r="AD19" s="159"/>
      <c r="AE19" s="160"/>
      <c r="AF19" s="161"/>
      <c r="AG19" s="160"/>
      <c r="AH19" s="160"/>
      <c r="AI19" s="161"/>
      <c r="AJ19" s="70"/>
      <c r="AK19" s="70"/>
    </row>
    <row r="20" spans="8:42" x14ac:dyDescent="0.25">
      <c r="AB20" s="70"/>
      <c r="AC20" s="70"/>
      <c r="AD20" s="159"/>
      <c r="AE20" s="160"/>
      <c r="AF20" s="161"/>
      <c r="AG20" s="160"/>
      <c r="AH20" s="160"/>
      <c r="AI20" s="161"/>
      <c r="AJ20" s="70"/>
      <c r="AK20" s="70"/>
    </row>
    <row r="21" spans="8:42" x14ac:dyDescent="0.25">
      <c r="AB21" s="70"/>
      <c r="AC21" s="70"/>
      <c r="AD21" s="159"/>
      <c r="AE21" s="160"/>
      <c r="AF21" s="161"/>
      <c r="AG21" s="160"/>
      <c r="AH21" s="160"/>
      <c r="AI21" s="161"/>
      <c r="AJ21" s="70"/>
      <c r="AK21" s="70"/>
    </row>
    <row r="22" spans="8:42" x14ac:dyDescent="0.25">
      <c r="AB22" s="70"/>
      <c r="AC22" s="70"/>
      <c r="AD22" s="159"/>
      <c r="AE22" s="160"/>
      <c r="AF22" s="161"/>
      <c r="AG22" s="160"/>
      <c r="AH22" s="160"/>
      <c r="AI22" s="161"/>
      <c r="AJ22" s="70"/>
      <c r="AK22" s="70"/>
    </row>
    <row r="23" spans="8:42" x14ac:dyDescent="0.25">
      <c r="AB23" s="70"/>
      <c r="AC23" s="70"/>
      <c r="AD23" s="159"/>
      <c r="AE23" s="160"/>
      <c r="AF23" s="161"/>
      <c r="AG23" s="160"/>
      <c r="AH23" s="160"/>
      <c r="AI23" s="161"/>
      <c r="AJ23" s="70"/>
      <c r="AK23" s="70"/>
    </row>
    <row r="24" spans="8:42" x14ac:dyDescent="0.25">
      <c r="AB24" s="70"/>
      <c r="AC24" s="70"/>
      <c r="AD24" s="159"/>
      <c r="AE24" s="160"/>
      <c r="AF24" s="161"/>
      <c r="AG24" s="160"/>
      <c r="AH24" s="160"/>
      <c r="AI24" s="161"/>
      <c r="AJ24" s="70"/>
      <c r="AK24" s="70"/>
    </row>
    <row r="25" spans="8:42" x14ac:dyDescent="0.25">
      <c r="AB25" s="70"/>
      <c r="AC25" s="70"/>
      <c r="AD25" s="159"/>
      <c r="AE25" s="160"/>
      <c r="AF25" s="161"/>
      <c r="AG25" s="160"/>
      <c r="AH25" s="160"/>
      <c r="AI25" s="161"/>
      <c r="AJ25" s="70"/>
      <c r="AK25" s="70"/>
    </row>
    <row r="26" spans="8:42" x14ac:dyDescent="0.25">
      <c r="AB26" s="70"/>
      <c r="AC26" s="70"/>
      <c r="AD26" s="159"/>
      <c r="AE26" s="160"/>
      <c r="AF26" s="161"/>
      <c r="AG26" s="160"/>
      <c r="AH26" s="160"/>
      <c r="AI26" s="161"/>
      <c r="AJ26" s="70"/>
      <c r="AK26" s="70"/>
    </row>
    <row r="27" spans="8:42" x14ac:dyDescent="0.25">
      <c r="AB27" s="70"/>
      <c r="AC27" s="70"/>
      <c r="AD27" s="159"/>
      <c r="AE27" s="160"/>
      <c r="AF27" s="161"/>
      <c r="AG27" s="160"/>
      <c r="AH27" s="160"/>
      <c r="AI27" s="161"/>
      <c r="AJ27" s="70"/>
      <c r="AK27" s="70"/>
    </row>
    <row r="28" spans="8:42" x14ac:dyDescent="0.25">
      <c r="AB28" s="70"/>
      <c r="AC28" s="70"/>
      <c r="AD28" s="159"/>
      <c r="AE28" s="160"/>
      <c r="AF28" s="161"/>
      <c r="AG28" s="160"/>
      <c r="AH28" s="160"/>
      <c r="AI28" s="161"/>
      <c r="AJ28" s="70"/>
      <c r="AK28" s="70"/>
    </row>
    <row r="29" spans="8:42" x14ac:dyDescent="0.25">
      <c r="AB29" s="70"/>
      <c r="AC29" s="70"/>
      <c r="AD29" s="70"/>
      <c r="AE29" s="70"/>
      <c r="AF29" s="70"/>
      <c r="AG29" s="159"/>
      <c r="AH29" s="164"/>
      <c r="AI29" s="160"/>
      <c r="AJ29" s="70"/>
      <c r="AK29" s="70"/>
    </row>
    <row r="30" spans="8:42" x14ac:dyDescent="0.25">
      <c r="AB30" s="70"/>
      <c r="AC30" s="70"/>
      <c r="AD30" s="70"/>
      <c r="AE30" s="70"/>
      <c r="AF30" s="70"/>
      <c r="AG30" s="70"/>
      <c r="AH30" s="70"/>
      <c r="AI30" s="70"/>
      <c r="AJ30" s="70"/>
      <c r="AK30" s="70"/>
    </row>
    <row r="31" spans="8:42" x14ac:dyDescent="0.25">
      <c r="AB31" s="70"/>
      <c r="AC31" s="70"/>
      <c r="AD31" s="70"/>
      <c r="AE31" s="70"/>
      <c r="AF31" s="70"/>
      <c r="AG31" s="70"/>
      <c r="AH31" s="70"/>
      <c r="AI31" s="70"/>
      <c r="AJ31" s="70"/>
      <c r="AK31" s="70"/>
    </row>
    <row r="32" spans="8:42" x14ac:dyDescent="0.25">
      <c r="AB32" s="70"/>
      <c r="AC32" s="162"/>
      <c r="AD32" s="162"/>
      <c r="AE32" s="165"/>
      <c r="AF32" s="165"/>
      <c r="AG32" s="165"/>
      <c r="AH32" s="165"/>
      <c r="AI32" s="165"/>
      <c r="AJ32" s="162"/>
      <c r="AK32" s="70"/>
    </row>
    <row r="33" spans="28:37" x14ac:dyDescent="0.25">
      <c r="AB33" s="70"/>
      <c r="AC33" s="70"/>
      <c r="AD33" s="70"/>
      <c r="AE33" s="166"/>
      <c r="AF33" s="166"/>
      <c r="AG33" s="166"/>
      <c r="AH33" s="166"/>
      <c r="AI33" s="166"/>
      <c r="AJ33" s="162"/>
      <c r="AK33" s="70"/>
    </row>
    <row r="34" spans="28:37" x14ac:dyDescent="0.25">
      <c r="AB34" s="70"/>
      <c r="AC34" s="70"/>
      <c r="AD34" s="167"/>
      <c r="AE34" s="168"/>
      <c r="AF34" s="168"/>
      <c r="AG34" s="168"/>
      <c r="AH34" s="168"/>
      <c r="AI34" s="168"/>
      <c r="AJ34" s="70"/>
      <c r="AK34" s="70"/>
    </row>
    <row r="35" spans="28:37" x14ac:dyDescent="0.25">
      <c r="AB35" s="70"/>
      <c r="AC35" s="70"/>
      <c r="AD35" s="70"/>
      <c r="AE35" s="168"/>
      <c r="AF35" s="168"/>
      <c r="AG35" s="168"/>
      <c r="AH35" s="168"/>
      <c r="AI35" s="168"/>
      <c r="AJ35" s="70"/>
      <c r="AK35" s="70"/>
    </row>
    <row r="36" spans="28:37" x14ac:dyDescent="0.25">
      <c r="AB36" s="70"/>
      <c r="AC36" s="70"/>
      <c r="AD36" s="70"/>
      <c r="AE36" s="168"/>
      <c r="AF36" s="168"/>
      <c r="AG36" s="168"/>
      <c r="AH36" s="168"/>
      <c r="AI36" s="168"/>
      <c r="AJ36" s="70"/>
      <c r="AK36" s="70"/>
    </row>
    <row r="37" spans="28:37" x14ac:dyDescent="0.25">
      <c r="AB37" s="70"/>
      <c r="AC37" s="70"/>
      <c r="AD37" s="70"/>
      <c r="AE37" s="168"/>
      <c r="AF37" s="168"/>
      <c r="AG37" s="168"/>
      <c r="AH37" s="168"/>
      <c r="AI37" s="168"/>
      <c r="AJ37" s="70"/>
      <c r="AK37" s="70"/>
    </row>
    <row r="38" spans="28:37" x14ac:dyDescent="0.25">
      <c r="AB38" s="70"/>
      <c r="AC38" s="70"/>
      <c r="AD38" s="70"/>
      <c r="AE38" s="168"/>
      <c r="AF38" s="168"/>
      <c r="AG38" s="168"/>
      <c r="AH38" s="168"/>
      <c r="AI38" s="168"/>
      <c r="AJ38" s="70"/>
      <c r="AK38" s="70"/>
    </row>
    <row r="39" spans="28:37" x14ac:dyDescent="0.25">
      <c r="AB39" s="70"/>
      <c r="AC39" s="70"/>
      <c r="AD39" s="70"/>
      <c r="AE39" s="168"/>
      <c r="AF39" s="168"/>
      <c r="AG39" s="168"/>
      <c r="AH39" s="168"/>
      <c r="AI39" s="168"/>
      <c r="AJ39" s="70"/>
      <c r="AK39" s="70"/>
    </row>
    <row r="40" spans="28:37" x14ac:dyDescent="0.25">
      <c r="AB40" s="70"/>
      <c r="AC40" s="70"/>
      <c r="AD40" s="70"/>
      <c r="AE40" s="168"/>
      <c r="AF40" s="168"/>
      <c r="AG40" s="168"/>
      <c r="AH40" s="168"/>
      <c r="AI40" s="168"/>
      <c r="AJ40" s="70"/>
      <c r="AK40" s="70"/>
    </row>
    <row r="41" spans="28:37" x14ac:dyDescent="0.25">
      <c r="AB41" s="70"/>
      <c r="AC41" s="70"/>
      <c r="AD41" s="70"/>
      <c r="AE41" s="168"/>
      <c r="AF41" s="168"/>
      <c r="AG41" s="168"/>
      <c r="AH41" s="168"/>
      <c r="AI41" s="168"/>
      <c r="AJ41" s="70"/>
      <c r="AK41" s="70"/>
    </row>
    <row r="42" spans="28:37" x14ac:dyDescent="0.25">
      <c r="AB42" s="70"/>
      <c r="AC42" s="70"/>
      <c r="AD42" s="70"/>
      <c r="AE42" s="168"/>
      <c r="AF42" s="168"/>
      <c r="AG42" s="168"/>
      <c r="AH42" s="168"/>
      <c r="AI42" s="168"/>
      <c r="AJ42" s="70"/>
      <c r="AK42" s="70"/>
    </row>
    <row r="43" spans="28:37" x14ac:dyDescent="0.25">
      <c r="AB43" s="70"/>
      <c r="AC43" s="70"/>
      <c r="AD43" s="70"/>
      <c r="AE43" s="168"/>
      <c r="AF43" s="168"/>
      <c r="AG43" s="168"/>
      <c r="AH43" s="168"/>
      <c r="AI43" s="168"/>
      <c r="AJ43" s="70"/>
      <c r="AK43" s="70"/>
    </row>
    <row r="44" spans="28:37" x14ac:dyDescent="0.25">
      <c r="AB44" s="70"/>
      <c r="AC44" s="70"/>
      <c r="AD44" s="70"/>
      <c r="AE44" s="168"/>
      <c r="AF44" s="168"/>
      <c r="AG44" s="168"/>
      <c r="AH44" s="168"/>
      <c r="AI44" s="168"/>
      <c r="AJ44" s="70"/>
      <c r="AK44" s="70"/>
    </row>
    <row r="45" spans="28:37" x14ac:dyDescent="0.25">
      <c r="AB45" s="70"/>
      <c r="AC45" s="70"/>
      <c r="AD45" s="70"/>
      <c r="AE45" s="168"/>
      <c r="AF45" s="168"/>
      <c r="AG45" s="168"/>
      <c r="AH45" s="168"/>
      <c r="AI45" s="168"/>
      <c r="AJ45" s="70"/>
      <c r="AK45" s="70"/>
    </row>
    <row r="46" spans="28:37" x14ac:dyDescent="0.25">
      <c r="AB46" s="70"/>
      <c r="AC46" s="70"/>
      <c r="AD46" s="70"/>
      <c r="AE46" s="168"/>
      <c r="AF46" s="168"/>
      <c r="AG46" s="168"/>
      <c r="AH46" s="168"/>
      <c r="AI46" s="168"/>
      <c r="AJ46" s="70"/>
      <c r="AK46" s="70"/>
    </row>
    <row r="47" spans="28:37" x14ac:dyDescent="0.25">
      <c r="AB47" s="70"/>
      <c r="AC47" s="70"/>
      <c r="AD47" s="70"/>
      <c r="AE47" s="70"/>
      <c r="AF47" s="70"/>
      <c r="AG47" s="70"/>
      <c r="AH47" s="70"/>
      <c r="AI47" s="70"/>
      <c r="AJ47" s="70"/>
      <c r="AK47" s="70"/>
    </row>
    <row r="48" spans="28:37" x14ac:dyDescent="0.25">
      <c r="AB48" s="70"/>
      <c r="AC48" s="70"/>
      <c r="AD48" s="70"/>
      <c r="AE48" s="70"/>
      <c r="AF48" s="70"/>
      <c r="AG48" s="70"/>
      <c r="AH48" s="70"/>
      <c r="AI48" s="70"/>
      <c r="AJ48" s="70"/>
      <c r="AK48" s="70"/>
    </row>
  </sheetData>
  <mergeCells count="9">
    <mergeCell ref="AE32:AI32"/>
    <mergeCell ref="AQ1:AV1"/>
    <mergeCell ref="A1:G1"/>
    <mergeCell ref="O1:T1"/>
    <mergeCell ref="H1:M1"/>
    <mergeCell ref="U1:Y1"/>
    <mergeCell ref="Z1:AD1"/>
    <mergeCell ref="AE1:AJ1"/>
    <mergeCell ref="AK1:A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5"/>
  <sheetViews>
    <sheetView workbookViewId="0">
      <selection activeCell="B18" sqref="B18"/>
    </sheetView>
  </sheetViews>
  <sheetFormatPr defaultRowHeight="15" x14ac:dyDescent="0.25"/>
  <cols>
    <col min="1" max="1" width="22.42578125" customWidth="1"/>
    <col min="2" max="7" width="15.7109375" customWidth="1"/>
    <col min="8" max="8" width="15.140625" bestFit="1" customWidth="1"/>
    <col min="9" max="9" width="15.140625" customWidth="1"/>
    <col min="10" max="19" width="15.7109375" customWidth="1"/>
  </cols>
  <sheetData>
    <row r="1" spans="1:19" x14ac:dyDescent="0.25">
      <c r="A1" s="30"/>
      <c r="B1" s="154" t="s">
        <v>0</v>
      </c>
      <c r="C1" s="154"/>
      <c r="D1" s="154"/>
      <c r="E1" s="154"/>
      <c r="F1" s="154"/>
      <c r="G1" s="154"/>
      <c r="H1" s="155"/>
      <c r="I1" s="69"/>
      <c r="J1" s="156" t="s">
        <v>46</v>
      </c>
      <c r="K1" s="157"/>
      <c r="L1" s="157"/>
      <c r="M1" s="157"/>
      <c r="N1" s="158"/>
      <c r="O1" s="156" t="s">
        <v>48</v>
      </c>
      <c r="P1" s="157"/>
      <c r="Q1" s="157"/>
      <c r="R1" s="157"/>
      <c r="S1" s="158"/>
    </row>
    <row r="2" spans="1:19" x14ac:dyDescent="0.25">
      <c r="A2" s="31" t="s">
        <v>1</v>
      </c>
      <c r="B2" s="26" t="s">
        <v>2</v>
      </c>
      <c r="C2" s="3" t="s">
        <v>56</v>
      </c>
      <c r="D2" s="2" t="s">
        <v>4</v>
      </c>
      <c r="E2" s="2" t="s">
        <v>5</v>
      </c>
      <c r="F2" s="3" t="s">
        <v>6</v>
      </c>
      <c r="G2" s="24" t="s">
        <v>7</v>
      </c>
      <c r="H2" s="22" t="s">
        <v>21</v>
      </c>
      <c r="I2" s="70"/>
      <c r="J2" s="72" t="s">
        <v>2</v>
      </c>
      <c r="K2" s="7" t="s">
        <v>55</v>
      </c>
      <c r="L2" s="71" t="s">
        <v>4</v>
      </c>
      <c r="M2" s="71" t="s">
        <v>5</v>
      </c>
      <c r="N2" s="36" t="s">
        <v>6</v>
      </c>
      <c r="O2" s="72" t="s">
        <v>2</v>
      </c>
      <c r="P2" s="7" t="s">
        <v>55</v>
      </c>
      <c r="Q2" s="71" t="s">
        <v>4</v>
      </c>
      <c r="R2" s="71" t="s">
        <v>5</v>
      </c>
      <c r="S2" s="36" t="s">
        <v>6</v>
      </c>
    </row>
    <row r="3" spans="1:19" ht="15.75" thickBot="1" x14ac:dyDescent="0.3">
      <c r="A3" s="32" t="s">
        <v>8</v>
      </c>
      <c r="B3" s="27">
        <v>6818.014876772012</v>
      </c>
      <c r="C3" s="20">
        <v>6821.4074073879137</v>
      </c>
      <c r="D3" s="19">
        <v>7503.7388962545692</v>
      </c>
      <c r="E3" s="19">
        <v>7276.5099541268401</v>
      </c>
      <c r="F3" s="20">
        <v>7079.4989886799276</v>
      </c>
      <c r="G3" s="25">
        <v>5254.9338709862905</v>
      </c>
      <c r="H3" s="23">
        <v>7325.0935326549343</v>
      </c>
      <c r="I3" s="68"/>
      <c r="J3" s="73">
        <f>VLOOKUP(J2,'NFA Result'!$A$4:$C$9,3,0)</f>
        <v>1.023868732475695</v>
      </c>
      <c r="K3" s="74">
        <f>VLOOKUP(K2,'NFA Result'!$A$4:$C$9,3,0)</f>
        <v>1</v>
      </c>
      <c r="L3" s="74">
        <f>VLOOKUP(L2,'NFA Result'!$A$4:$C$9,3,0)</f>
        <v>2.5114230334028154</v>
      </c>
      <c r="M3" s="74">
        <f>VLOOKUP(M2,'NFA Result'!$A$4:$C$9,3,0)</f>
        <v>1.8917609046849757</v>
      </c>
      <c r="N3" s="75">
        <f>VLOOKUP(N2,'NFA Result'!$A$4:$C$9,3,0)</f>
        <v>1.023868732475695</v>
      </c>
      <c r="O3" s="73">
        <f>VLOOKUP(O$2,'NFA Result'!$A$4:$E$9,5,0)</f>
        <v>2.5017671854356527</v>
      </c>
      <c r="P3" s="74">
        <f>VLOOKUP(P$2,'NFA Result'!$A$4:$E$9,5,0)</f>
        <v>0.36938573682827874</v>
      </c>
      <c r="Q3" s="74">
        <f>VLOOKUP(Q$2,'NFA Result'!$A$4:$E$9,5,0)</f>
        <v>1.2792760703226644</v>
      </c>
      <c r="R3" s="74">
        <f>VLOOKUP(R$2,'NFA Result'!$A$4:$E$9,5,0)</f>
        <v>0.45920653509234061</v>
      </c>
      <c r="S3" s="75">
        <f>VLOOKUP(S$2,'NFA Result'!$A$4:$E$9,5,0)</f>
        <v>2.5017671854356527</v>
      </c>
    </row>
    <row r="4" spans="1:19" x14ac:dyDescent="0.25">
      <c r="A4" s="33" t="s">
        <v>9</v>
      </c>
      <c r="B4" s="28">
        <v>6088.5282820000002</v>
      </c>
      <c r="C4" s="16">
        <v>5538.4782610000002</v>
      </c>
      <c r="D4" s="15">
        <v>5746.5324419999997</v>
      </c>
      <c r="E4" s="15">
        <v>6182.0411389999999</v>
      </c>
      <c r="F4" s="16">
        <v>6061.9662340000004</v>
      </c>
      <c r="G4" s="17">
        <v>5964.258065</v>
      </c>
      <c r="H4" s="21">
        <v>5976.1184514085671</v>
      </c>
      <c r="I4" s="68"/>
      <c r="J4" s="73">
        <f>(B4/B$3)*J$3</f>
        <v>0.91432093467140951</v>
      </c>
      <c r="K4" s="74">
        <f t="shared" ref="K4:N15" si="0">(C4/C$3)*K$3</f>
        <v>0.8119260337685682</v>
      </c>
      <c r="L4" s="74">
        <f t="shared" si="0"/>
        <v>1.9233043868622521</v>
      </c>
      <c r="M4" s="74">
        <f t="shared" si="0"/>
        <v>1.6072188194124082</v>
      </c>
      <c r="N4" s="75">
        <f t="shared" si="0"/>
        <v>0.87670860526153727</v>
      </c>
      <c r="O4" s="73">
        <f>O$3</f>
        <v>2.5017671854356527</v>
      </c>
      <c r="P4" s="74">
        <f t="shared" ref="P4:S15" si="1">P3</f>
        <v>0.36938573682827874</v>
      </c>
      <c r="Q4" s="74">
        <f t="shared" si="1"/>
        <v>1.2792760703226644</v>
      </c>
      <c r="R4" s="74">
        <f t="shared" si="1"/>
        <v>0.45920653509234061</v>
      </c>
      <c r="S4" s="75">
        <f t="shared" si="1"/>
        <v>2.5017671854356527</v>
      </c>
    </row>
    <row r="5" spans="1:19" x14ac:dyDescent="0.25">
      <c r="A5" s="30" t="s">
        <v>10</v>
      </c>
      <c r="B5" s="29">
        <v>6491.5731079999996</v>
      </c>
      <c r="C5" s="6">
        <v>6076.2105259999998</v>
      </c>
      <c r="D5" s="4">
        <v>6459.5102820000002</v>
      </c>
      <c r="E5" s="4">
        <v>6667.3372470000004</v>
      </c>
      <c r="F5" s="6">
        <v>6502.3071630000004</v>
      </c>
      <c r="G5" s="13">
        <v>6517.9451220000001</v>
      </c>
      <c r="H5" s="12">
        <v>6508.7761958920419</v>
      </c>
      <c r="I5" s="68"/>
      <c r="J5" s="73">
        <f t="shared" ref="J5:J15" si="2">(B5/B$3)*J$3</f>
        <v>0.974846615912352</v>
      </c>
      <c r="K5" s="74">
        <f t="shared" si="0"/>
        <v>0.8907561391831208</v>
      </c>
      <c r="L5" s="74">
        <f t="shared" si="0"/>
        <v>2.1619306229877586</v>
      </c>
      <c r="M5" s="74">
        <f t="shared" si="0"/>
        <v>1.7333870250629073</v>
      </c>
      <c r="N5" s="75">
        <f t="shared" si="0"/>
        <v>0.94039267521525971</v>
      </c>
      <c r="O5" s="73">
        <f t="shared" ref="O5:O15" si="3">O$3</f>
        <v>2.5017671854356527</v>
      </c>
      <c r="P5" s="74">
        <f t="shared" si="1"/>
        <v>0.36938573682827874</v>
      </c>
      <c r="Q5" s="74">
        <f t="shared" si="1"/>
        <v>1.2792760703226644</v>
      </c>
      <c r="R5" s="74">
        <f t="shared" si="1"/>
        <v>0.45920653509234061</v>
      </c>
      <c r="S5" s="75">
        <f t="shared" si="1"/>
        <v>2.5017671854356527</v>
      </c>
    </row>
    <row r="6" spans="1:19" x14ac:dyDescent="0.25">
      <c r="A6" s="30" t="s">
        <v>11</v>
      </c>
      <c r="B6" s="29">
        <v>7459.0615379999999</v>
      </c>
      <c r="C6" s="6">
        <v>7073.6</v>
      </c>
      <c r="D6" s="4">
        <v>7445.8791019999999</v>
      </c>
      <c r="E6" s="4">
        <v>7623.6629210000001</v>
      </c>
      <c r="F6" s="6">
        <v>7451.4152050000002</v>
      </c>
      <c r="G6" s="13">
        <v>7429.2</v>
      </c>
      <c r="H6" s="12">
        <v>7477.7842767301872</v>
      </c>
      <c r="I6" s="68"/>
      <c r="J6" s="73">
        <f t="shared" si="2"/>
        <v>1.1201354089720101</v>
      </c>
      <c r="K6" s="74">
        <f t="shared" si="0"/>
        <v>1.0369707565536914</v>
      </c>
      <c r="L6" s="74">
        <f t="shared" si="0"/>
        <v>2.4920579646007277</v>
      </c>
      <c r="M6" s="74">
        <f t="shared" si="0"/>
        <v>1.9820143936262753</v>
      </c>
      <c r="N6" s="75">
        <f t="shared" si="0"/>
        <v>1.077656915170498</v>
      </c>
      <c r="O6" s="73">
        <f t="shared" si="3"/>
        <v>2.5017671854356527</v>
      </c>
      <c r="P6" s="74">
        <f t="shared" si="1"/>
        <v>0.36938573682827874</v>
      </c>
      <c r="Q6" s="74">
        <f t="shared" si="1"/>
        <v>1.2792760703226644</v>
      </c>
      <c r="R6" s="74">
        <f t="shared" si="1"/>
        <v>0.45920653509234061</v>
      </c>
      <c r="S6" s="75">
        <f t="shared" si="1"/>
        <v>2.5017671854356527</v>
      </c>
    </row>
    <row r="7" spans="1:19" x14ac:dyDescent="0.25">
      <c r="A7" s="30" t="s">
        <v>12</v>
      </c>
      <c r="B7" s="29">
        <v>7065.327706</v>
      </c>
      <c r="C7" s="6">
        <v>7055.1296300000004</v>
      </c>
      <c r="D7" s="4">
        <v>7172.4980530000003</v>
      </c>
      <c r="E7" s="4">
        <v>7166.4979389999999</v>
      </c>
      <c r="F7" s="6">
        <v>7068.1047120000003</v>
      </c>
      <c r="G7" s="13">
        <v>5705.4805189999997</v>
      </c>
      <c r="H7" s="12">
        <v>7143.756543795902</v>
      </c>
      <c r="I7" s="68"/>
      <c r="J7" s="73">
        <f t="shared" si="2"/>
        <v>1.0610079698583101</v>
      </c>
      <c r="K7" s="74">
        <f t="shared" si="0"/>
        <v>1.0342630499329148</v>
      </c>
      <c r="L7" s="74">
        <f t="shared" si="0"/>
        <v>2.4005601829152372</v>
      </c>
      <c r="M7" s="74">
        <f t="shared" si="0"/>
        <v>1.8631597716452915</v>
      </c>
      <c r="N7" s="75">
        <f t="shared" si="0"/>
        <v>1.0222208413409679</v>
      </c>
      <c r="O7" s="73">
        <f t="shared" si="3"/>
        <v>2.5017671854356527</v>
      </c>
      <c r="P7" s="74">
        <f t="shared" si="1"/>
        <v>0.36938573682827874</v>
      </c>
      <c r="Q7" s="74">
        <f t="shared" si="1"/>
        <v>1.2792760703226644</v>
      </c>
      <c r="R7" s="74">
        <f t="shared" si="1"/>
        <v>0.45920653509234061</v>
      </c>
      <c r="S7" s="75">
        <f t="shared" si="1"/>
        <v>2.5017671854356527</v>
      </c>
    </row>
    <row r="8" spans="1:19" x14ac:dyDescent="0.25">
      <c r="A8" s="30" t="s">
        <v>13</v>
      </c>
      <c r="B8" s="29">
        <v>7465.1204820000003</v>
      </c>
      <c r="C8" s="6">
        <v>6923.7647059999999</v>
      </c>
      <c r="D8" s="4">
        <v>7314.4485199999999</v>
      </c>
      <c r="E8" s="4">
        <v>7399.2207509999998</v>
      </c>
      <c r="F8" s="6">
        <v>7124.2432429999999</v>
      </c>
      <c r="G8" s="13">
        <v>7102.2</v>
      </c>
      <c r="H8" s="12">
        <v>7324.3864148735947</v>
      </c>
      <c r="I8" s="68"/>
      <c r="J8" s="73">
        <f t="shared" si="2"/>
        <v>1.1210452872027776</v>
      </c>
      <c r="K8" s="74">
        <f t="shared" si="0"/>
        <v>1.015005304990467</v>
      </c>
      <c r="L8" s="74">
        <f t="shared" si="0"/>
        <v>2.4480695215735997</v>
      </c>
      <c r="M8" s="74">
        <f t="shared" si="0"/>
        <v>1.9236634911681736</v>
      </c>
      <c r="N8" s="75">
        <f t="shared" si="0"/>
        <v>1.0303398461843791</v>
      </c>
      <c r="O8" s="73">
        <f t="shared" si="3"/>
        <v>2.5017671854356527</v>
      </c>
      <c r="P8" s="74">
        <f t="shared" si="1"/>
        <v>0.36938573682827874</v>
      </c>
      <c r="Q8" s="74">
        <f t="shared" si="1"/>
        <v>1.2792760703226644</v>
      </c>
      <c r="R8" s="74">
        <f t="shared" si="1"/>
        <v>0.45920653509234061</v>
      </c>
      <c r="S8" s="75">
        <f t="shared" si="1"/>
        <v>2.5017671854356527</v>
      </c>
    </row>
    <row r="9" spans="1:19" x14ac:dyDescent="0.25">
      <c r="A9" s="30" t="s">
        <v>14</v>
      </c>
      <c r="B9" s="29">
        <v>6831.1140240000004</v>
      </c>
      <c r="C9" s="6">
        <v>6364.3709680000002</v>
      </c>
      <c r="D9" s="4">
        <v>7259.5579319999997</v>
      </c>
      <c r="E9" s="4">
        <v>7027.3120230000004</v>
      </c>
      <c r="F9" s="6">
        <v>6755.3758870000001</v>
      </c>
      <c r="G9" s="13">
        <v>7001.4375</v>
      </c>
      <c r="H9" s="12">
        <v>7084.3746332597602</v>
      </c>
      <c r="I9" s="68"/>
      <c r="J9" s="73">
        <f t="shared" si="2"/>
        <v>1.0258358457060468</v>
      </c>
      <c r="K9" s="74">
        <f t="shared" si="0"/>
        <v>0.93299968582833492</v>
      </c>
      <c r="L9" s="74">
        <f t="shared" si="0"/>
        <v>2.4296982150921025</v>
      </c>
      <c r="M9" s="74">
        <f t="shared" si="0"/>
        <v>1.8269739523402229</v>
      </c>
      <c r="N9" s="75">
        <f t="shared" si="0"/>
        <v>0.97699260327308346</v>
      </c>
      <c r="O9" s="73">
        <f t="shared" si="3"/>
        <v>2.5017671854356527</v>
      </c>
      <c r="P9" s="74">
        <f t="shared" si="1"/>
        <v>0.36938573682827874</v>
      </c>
      <c r="Q9" s="74">
        <f t="shared" si="1"/>
        <v>1.2792760703226644</v>
      </c>
      <c r="R9" s="74">
        <f t="shared" si="1"/>
        <v>0.45920653509234061</v>
      </c>
      <c r="S9" s="75">
        <f t="shared" si="1"/>
        <v>2.5017671854356527</v>
      </c>
    </row>
    <row r="10" spans="1:19" x14ac:dyDescent="0.25">
      <c r="A10" s="30" t="s">
        <v>15</v>
      </c>
      <c r="B10" s="29">
        <v>7557.7416759999996</v>
      </c>
      <c r="C10" s="6">
        <v>7686.5476189999999</v>
      </c>
      <c r="D10" s="4">
        <v>8039.2992750000003</v>
      </c>
      <c r="E10" s="4">
        <v>7775.7984749999996</v>
      </c>
      <c r="F10" s="6">
        <v>7561.0882350000002</v>
      </c>
      <c r="G10" s="13">
        <v>7571.1746030000004</v>
      </c>
      <c r="H10" s="12">
        <v>7939.8094773898765</v>
      </c>
      <c r="I10" s="68"/>
      <c r="J10" s="73">
        <f t="shared" si="2"/>
        <v>1.1349543129551622</v>
      </c>
      <c r="K10" s="74">
        <f t="shared" si="0"/>
        <v>1.1268272307962572</v>
      </c>
      <c r="L10" s="74">
        <f t="shared" si="0"/>
        <v>2.690669498339191</v>
      </c>
      <c r="M10" s="74">
        <f t="shared" si="0"/>
        <v>2.0215668844610555</v>
      </c>
      <c r="N10" s="75">
        <f t="shared" si="0"/>
        <v>1.0935183181302868</v>
      </c>
      <c r="O10" s="73">
        <f t="shared" si="3"/>
        <v>2.5017671854356527</v>
      </c>
      <c r="P10" s="74">
        <f t="shared" si="1"/>
        <v>0.36938573682827874</v>
      </c>
      <c r="Q10" s="74">
        <f t="shared" si="1"/>
        <v>1.2792760703226644</v>
      </c>
      <c r="R10" s="74">
        <f t="shared" si="1"/>
        <v>0.45920653509234061</v>
      </c>
      <c r="S10" s="75">
        <f t="shared" si="1"/>
        <v>2.5017671854356527</v>
      </c>
    </row>
    <row r="11" spans="1:19" x14ac:dyDescent="0.25">
      <c r="A11" s="30" t="s">
        <v>16</v>
      </c>
      <c r="B11" s="29">
        <v>8200.2307689999998</v>
      </c>
      <c r="C11" s="6">
        <v>7576.7647059999999</v>
      </c>
      <c r="D11" s="4">
        <v>8185.3073979999999</v>
      </c>
      <c r="E11" s="4">
        <v>7923.7745789999999</v>
      </c>
      <c r="F11" s="6">
        <v>7694.7770270000001</v>
      </c>
      <c r="G11" s="13">
        <v>7520.7959179999998</v>
      </c>
      <c r="H11" s="12">
        <v>8113.0557286522517</v>
      </c>
      <c r="I11" s="68"/>
      <c r="J11" s="73">
        <f t="shared" si="2"/>
        <v>1.2314376010043686</v>
      </c>
      <c r="K11" s="74">
        <f t="shared" si="0"/>
        <v>1.110733350685666</v>
      </c>
      <c r="L11" s="74">
        <f t="shared" si="0"/>
        <v>2.7395368920792817</v>
      </c>
      <c r="M11" s="74">
        <f t="shared" si="0"/>
        <v>2.0600379935696242</v>
      </c>
      <c r="N11" s="75">
        <f t="shared" si="0"/>
        <v>1.1128529877488738</v>
      </c>
      <c r="O11" s="73">
        <f t="shared" si="3"/>
        <v>2.5017671854356527</v>
      </c>
      <c r="P11" s="74">
        <f t="shared" si="1"/>
        <v>0.36938573682827874</v>
      </c>
      <c r="Q11" s="74">
        <f t="shared" si="1"/>
        <v>1.2792760703226644</v>
      </c>
      <c r="R11" s="74">
        <f t="shared" si="1"/>
        <v>0.45920653509234061</v>
      </c>
      <c r="S11" s="75">
        <f t="shared" si="1"/>
        <v>2.5017671854356527</v>
      </c>
    </row>
    <row r="12" spans="1:19" x14ac:dyDescent="0.25">
      <c r="A12" s="30" t="s">
        <v>17</v>
      </c>
      <c r="B12" s="29">
        <v>7551.068096</v>
      </c>
      <c r="C12" s="6">
        <v>7649.4250000000002</v>
      </c>
      <c r="D12" s="4">
        <v>7649.7721439999996</v>
      </c>
      <c r="E12" s="4">
        <v>7594.3493410000001</v>
      </c>
      <c r="F12" s="6">
        <v>7372.3420249999999</v>
      </c>
      <c r="G12" s="13">
        <v>5818.0124999999998</v>
      </c>
      <c r="H12" s="12">
        <v>7598.157504509194</v>
      </c>
      <c r="I12" s="68"/>
      <c r="J12" s="73">
        <f t="shared" si="2"/>
        <v>1.1339521341657093</v>
      </c>
      <c r="K12" s="74">
        <f t="shared" si="0"/>
        <v>1.1213851545819273</v>
      </c>
      <c r="L12" s="74">
        <f t="shared" si="0"/>
        <v>2.560298836132779</v>
      </c>
      <c r="M12" s="74">
        <f t="shared" si="0"/>
        <v>1.974393393315693</v>
      </c>
      <c r="N12" s="75">
        <f t="shared" si="0"/>
        <v>1.0662209990542759</v>
      </c>
      <c r="O12" s="73">
        <f t="shared" si="3"/>
        <v>2.5017671854356527</v>
      </c>
      <c r="P12" s="74">
        <f t="shared" si="1"/>
        <v>0.36938573682827874</v>
      </c>
      <c r="Q12" s="74">
        <f t="shared" si="1"/>
        <v>1.2792760703226644</v>
      </c>
      <c r="R12" s="74">
        <f t="shared" si="1"/>
        <v>0.45920653509234061</v>
      </c>
      <c r="S12" s="75">
        <f t="shared" si="1"/>
        <v>2.5017671854356527</v>
      </c>
    </row>
    <row r="13" spans="1:19" x14ac:dyDescent="0.25">
      <c r="A13" s="30" t="s">
        <v>18</v>
      </c>
      <c r="B13" s="29">
        <v>7590.0405410000003</v>
      </c>
      <c r="C13" s="6">
        <v>7265.84</v>
      </c>
      <c r="D13" s="4">
        <v>7355.4514060000001</v>
      </c>
      <c r="E13" s="4">
        <v>6872.1412330000003</v>
      </c>
      <c r="F13" s="6">
        <v>7450.4826730000004</v>
      </c>
      <c r="G13" s="13">
        <v>3457.7507890000002</v>
      </c>
      <c r="H13" s="12">
        <v>7160.0351830885211</v>
      </c>
      <c r="I13" s="68"/>
      <c r="J13" s="73">
        <f t="shared" si="2"/>
        <v>1.1398046687501633</v>
      </c>
      <c r="K13" s="74">
        <f t="shared" si="0"/>
        <v>1.0651526240949549</v>
      </c>
      <c r="L13" s="74">
        <f t="shared" si="0"/>
        <v>2.4617927592501916</v>
      </c>
      <c r="M13" s="74">
        <f t="shared" si="0"/>
        <v>1.7866323550742702</v>
      </c>
      <c r="N13" s="75">
        <f t="shared" si="0"/>
        <v>1.0775220482316992</v>
      </c>
      <c r="O13" s="73">
        <f t="shared" si="3"/>
        <v>2.5017671854356527</v>
      </c>
      <c r="P13" s="74">
        <f t="shared" si="1"/>
        <v>0.36938573682827874</v>
      </c>
      <c r="Q13" s="74">
        <f t="shared" si="1"/>
        <v>1.2792760703226644</v>
      </c>
      <c r="R13" s="74">
        <f t="shared" si="1"/>
        <v>0.45920653509234061</v>
      </c>
      <c r="S13" s="75">
        <f t="shared" si="1"/>
        <v>2.5017671854356527</v>
      </c>
    </row>
    <row r="14" spans="1:19" x14ac:dyDescent="0.25">
      <c r="A14" s="30" t="s">
        <v>19</v>
      </c>
      <c r="B14" s="29">
        <v>7515.4678709999998</v>
      </c>
      <c r="C14" s="6">
        <v>7538.0172409999996</v>
      </c>
      <c r="D14" s="4">
        <v>7679.4041340000003</v>
      </c>
      <c r="E14" s="4">
        <v>6985.4017379999996</v>
      </c>
      <c r="F14" s="6">
        <v>7457.9591840000003</v>
      </c>
      <c r="G14" s="13">
        <v>4102.4732819999999</v>
      </c>
      <c r="H14" s="12">
        <v>7443.6743707746491</v>
      </c>
      <c r="I14" s="68"/>
      <c r="J14" s="73">
        <f t="shared" si="2"/>
        <v>1.1286060095377359</v>
      </c>
      <c r="K14" s="74">
        <f t="shared" si="0"/>
        <v>1.1050530764129354</v>
      </c>
      <c r="L14" s="74">
        <f t="shared" si="0"/>
        <v>2.5702163536850899</v>
      </c>
      <c r="M14" s="74">
        <f t="shared" si="0"/>
        <v>1.8160780366928815</v>
      </c>
      <c r="N14" s="75">
        <f t="shared" si="0"/>
        <v>1.0786033346127202</v>
      </c>
      <c r="O14" s="73">
        <f t="shared" si="3"/>
        <v>2.5017671854356527</v>
      </c>
      <c r="P14" s="74">
        <f t="shared" si="1"/>
        <v>0.36938573682827874</v>
      </c>
      <c r="Q14" s="74">
        <f t="shared" si="1"/>
        <v>1.2792760703226644</v>
      </c>
      <c r="R14" s="74">
        <f t="shared" si="1"/>
        <v>0.45920653509234061</v>
      </c>
      <c r="S14" s="75">
        <f t="shared" si="1"/>
        <v>2.5017671854356527</v>
      </c>
    </row>
    <row r="15" spans="1:19" ht="15.75" thickBot="1" x14ac:dyDescent="0.3">
      <c r="A15" s="30" t="s">
        <v>20</v>
      </c>
      <c r="B15" s="29">
        <v>7980.3969850000003</v>
      </c>
      <c r="C15" s="6">
        <v>5592.2857139999996</v>
      </c>
      <c r="D15" s="4">
        <v>8033.7910840000004</v>
      </c>
      <c r="E15" s="4">
        <v>7892.4415170000002</v>
      </c>
      <c r="F15" s="6">
        <v>7401.9386969999996</v>
      </c>
      <c r="G15" s="13">
        <v>7988.2884620000004</v>
      </c>
      <c r="H15" s="12">
        <v>7962.1113925599157</v>
      </c>
      <c r="I15" s="68"/>
      <c r="J15" s="76">
        <f t="shared" si="2"/>
        <v>1.1984249218231846</v>
      </c>
      <c r="K15" s="77">
        <f t="shared" si="0"/>
        <v>0.81981406182297278</v>
      </c>
      <c r="L15" s="77">
        <f t="shared" si="0"/>
        <v>2.6888259643435335</v>
      </c>
      <c r="M15" s="77">
        <f t="shared" si="0"/>
        <v>2.0518919644857152</v>
      </c>
      <c r="N15" s="78">
        <f t="shared" si="0"/>
        <v>1.0705014018193011</v>
      </c>
      <c r="O15" s="76">
        <f t="shared" si="3"/>
        <v>2.5017671854356527</v>
      </c>
      <c r="P15" s="77">
        <f t="shared" si="1"/>
        <v>0.36938573682827874</v>
      </c>
      <c r="Q15" s="77">
        <f t="shared" si="1"/>
        <v>1.2792760703226644</v>
      </c>
      <c r="R15" s="77">
        <f t="shared" si="1"/>
        <v>0.45920653509234061</v>
      </c>
      <c r="S15" s="78">
        <f t="shared" si="1"/>
        <v>2.5017671854356527</v>
      </c>
    </row>
  </sheetData>
  <mergeCells count="3">
    <mergeCell ref="B1:H1"/>
    <mergeCell ref="J1:N1"/>
    <mergeCell ref="O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DDAA2-9560-4A04-BF1A-B0EED9170CEE}">
  <dimension ref="A1:F9"/>
  <sheetViews>
    <sheetView workbookViewId="0">
      <selection activeCell="C36" sqref="C36"/>
    </sheetView>
  </sheetViews>
  <sheetFormatPr defaultRowHeight="15" x14ac:dyDescent="0.25"/>
  <cols>
    <col min="1" max="6" width="22" customWidth="1"/>
  </cols>
  <sheetData>
    <row r="1" spans="1:6" x14ac:dyDescent="0.25">
      <c r="A1" t="s">
        <v>58</v>
      </c>
    </row>
    <row r="2" spans="1:6" x14ac:dyDescent="0.25">
      <c r="A2" s="52" t="s">
        <v>44</v>
      </c>
      <c r="B2" s="56" t="s">
        <v>45</v>
      </c>
      <c r="C2" s="56" t="s">
        <v>46</v>
      </c>
      <c r="D2" s="56" t="s">
        <v>47</v>
      </c>
      <c r="E2" s="56" t="s">
        <v>48</v>
      </c>
      <c r="F2" s="64" t="s">
        <v>42</v>
      </c>
    </row>
    <row r="3" spans="1:6" x14ac:dyDescent="0.25">
      <c r="A3" s="53" t="s">
        <v>49</v>
      </c>
      <c r="B3" s="57" t="s">
        <v>50</v>
      </c>
      <c r="C3" s="57" t="s">
        <v>51</v>
      </c>
      <c r="D3" s="57" t="s">
        <v>49</v>
      </c>
      <c r="E3" s="63" t="s">
        <v>52</v>
      </c>
      <c r="F3" s="65" t="s">
        <v>53</v>
      </c>
    </row>
    <row r="4" spans="1:6" x14ac:dyDescent="0.25">
      <c r="A4" s="54" t="s">
        <v>2</v>
      </c>
      <c r="B4" s="58">
        <v>234647</v>
      </c>
      <c r="C4" s="60">
        <v>1.023868732475695</v>
      </c>
      <c r="D4" s="60">
        <v>1</v>
      </c>
      <c r="E4" s="60">
        <v>2.5017671854356527</v>
      </c>
      <c r="F4" s="66">
        <v>601043.87845622608</v>
      </c>
    </row>
    <row r="5" spans="1:6" x14ac:dyDescent="0.25">
      <c r="A5" s="55" t="s">
        <v>5</v>
      </c>
      <c r="B5" s="58">
        <v>208491.71553414586</v>
      </c>
      <c r="C5" s="60">
        <v>1.8917609046849757</v>
      </c>
      <c r="D5" s="60">
        <v>1</v>
      </c>
      <c r="E5" s="60">
        <v>0.45920653509234061</v>
      </c>
      <c r="F5" s="66">
        <v>181118.6235101466</v>
      </c>
    </row>
    <row r="6" spans="1:6" x14ac:dyDescent="0.25">
      <c r="A6" s="55" t="s">
        <v>54</v>
      </c>
      <c r="B6" s="58">
        <v>15800</v>
      </c>
      <c r="C6" s="60">
        <v>1.012233644759001</v>
      </c>
      <c r="D6" s="60">
        <v>1</v>
      </c>
      <c r="E6" s="60">
        <v>0.36938573682827874</v>
      </c>
      <c r="F6" s="66">
        <v>5907.6937972445085</v>
      </c>
    </row>
    <row r="7" spans="1:6" x14ac:dyDescent="0.25">
      <c r="A7" s="55" t="s">
        <v>55</v>
      </c>
      <c r="B7" s="58">
        <v>7916.16</v>
      </c>
      <c r="C7" s="60">
        <v>1</v>
      </c>
      <c r="D7" s="61">
        <v>1</v>
      </c>
      <c r="E7" s="60">
        <v>0.36938573682827874</v>
      </c>
      <c r="F7" s="66">
        <v>2924.1165944505469</v>
      </c>
    </row>
    <row r="8" spans="1:6" x14ac:dyDescent="0.25">
      <c r="A8" s="55" t="s">
        <v>4</v>
      </c>
      <c r="B8" s="58">
        <v>1187023.3476443158</v>
      </c>
      <c r="C8" s="60">
        <v>2.5114230334028154</v>
      </c>
      <c r="D8" s="60">
        <v>1</v>
      </c>
      <c r="E8" s="60">
        <v>1.2792760703226644</v>
      </c>
      <c r="F8" s="66">
        <v>3813672.634239878</v>
      </c>
    </row>
    <row r="9" spans="1:6" x14ac:dyDescent="0.25">
      <c r="A9" s="14" t="s">
        <v>6</v>
      </c>
      <c r="B9" s="59">
        <v>57597.209185518463</v>
      </c>
      <c r="C9" s="62">
        <v>1.023868732475695</v>
      </c>
      <c r="D9" s="62">
        <v>1</v>
      </c>
      <c r="E9" s="62">
        <v>2.5017671854356527</v>
      </c>
      <c r="F9" s="67">
        <v>147534.16833421518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Land Cover</vt:lpstr>
      <vt:lpstr>NPP</vt:lpstr>
      <vt:lpstr>NFA 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2020-07-01T06:25:29Z</dcterms:modified>
</cp:coreProperties>
</file>